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2" windowHeight="8460" activeTab="0"/>
  </bookViews>
  <sheets>
    <sheet name="MAIN TABLE" sheetId="1" r:id="rId1"/>
    <sheet name="Density Calculation Table" sheetId="2" r:id="rId2"/>
    <sheet name="Table 2 ELASTICITY " sheetId="3" r:id="rId3"/>
    <sheet name="Table 3 PEAK HOUR FACTOR" sheetId="4" r:id="rId4"/>
    <sheet name="Table 4 AVERAGE SERVICE VOLUME" sheetId="5" r:id="rId5"/>
  </sheets>
  <definedNames/>
  <calcPr fullCalcOnLoad="1"/>
</workbook>
</file>

<file path=xl/sharedStrings.xml><?xml version="1.0" encoding="utf-8"?>
<sst xmlns="http://schemas.openxmlformats.org/spreadsheetml/2006/main" count="78" uniqueCount="48">
  <si>
    <t>DENSITY:</t>
  </si>
  <si>
    <t>units/acre</t>
  </si>
  <si>
    <t>TRIP GENERATION:</t>
  </si>
  <si>
    <t>trips/unit/day</t>
  </si>
  <si>
    <t>AVERAGE TRIP LENGTH:</t>
  </si>
  <si>
    <t>miles</t>
  </si>
  <si>
    <t>NON HOME BASED FACTOR:</t>
  </si>
  <si>
    <t>VMT PER HH PER DAY:</t>
  </si>
  <si>
    <t>ELASTICITY:</t>
  </si>
  <si>
    <t>PEAK TO DAILY RATIO:</t>
  </si>
  <si>
    <t>Elasticity Calculations:</t>
  </si>
  <si>
    <t>IF:</t>
  </si>
  <si>
    <t>ENTER:</t>
  </si>
  <si>
    <t>no mixed use and no transit</t>
  </si>
  <si>
    <t>mixed use, no transit</t>
  </si>
  <si>
    <t>no mixed use, transit</t>
  </si>
  <si>
    <t>mixed use and transit</t>
  </si>
  <si>
    <t>Density (units/acre)</t>
  </si>
  <si>
    <t>Peak Hour Factor</t>
  </si>
  <si>
    <t>PEAK HOUR FACTOR:</t>
  </si>
  <si>
    <t>Enter a number, between 0.8 and 1.2 in MAIN TABLE Cell B9 based on the following:</t>
  </si>
  <si>
    <t>PRELIMINARY VMT PER SQ MI PER HOUR:</t>
  </si>
  <si>
    <t>ADJUSTED VMT PER SQ MI PER HOUR:</t>
  </si>
  <si>
    <t>ARTERIAL SPACING:</t>
  </si>
  <si>
    <t>THROUGH-STREET SPACING:</t>
  </si>
  <si>
    <t>AREA, ROUNDED TO NEAREST WHOLE:</t>
  </si>
  <si>
    <t>square miles</t>
  </si>
  <si>
    <t>AVERAGE SERVICE VOLUME:</t>
  </si>
  <si>
    <t>max service volume - 2 lane</t>
  </si>
  <si>
    <t>maximum service volume/lane - 4 lane</t>
  </si>
  <si>
    <t>1 mile - two-way</t>
  </si>
  <si>
    <t>0.1 - one way</t>
  </si>
  <si>
    <t>Use the value of MAIN TABLE Cell B15 to determine average service volume.</t>
  </si>
  <si>
    <t>Average Service Volume:</t>
  </si>
  <si>
    <t>for more than 15 units/acre, use 0.8</t>
  </si>
  <si>
    <t>USE TABLE 2</t>
  </si>
  <si>
    <t>USE TABLE 3</t>
  </si>
  <si>
    <t>USE TABLE 4</t>
  </si>
  <si>
    <t>0.05 - one way</t>
  </si>
  <si>
    <t>Density is:</t>
  </si>
  <si>
    <t>Enter a number, between -0.15 and -0.3 in MAIN TABLE Cell B5 based on the following:</t>
  </si>
  <si>
    <t>Cell B14 is</t>
  </si>
  <si>
    <t>PRELIMINARY ARTERIAL SPACING:</t>
  </si>
  <si>
    <t>TOTAL THROUGH LANE MILES NEEDED:</t>
  </si>
  <si>
    <t>INPUT VMT PER SQ MI PER HR</t>
  </si>
  <si>
    <t>CALCULATED DENSITY:</t>
  </si>
  <si>
    <t>INPUT VMT PER SQ MI PER HOUR:</t>
  </si>
  <si>
    <t>Example using Main Table formulas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</si>
</sst>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right"/>
    </xf>
    <xf numFmtId="1" fontId="0" fillId="34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5" borderId="0" xfId="0" applyNumberForma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3">
      <selection activeCell="A1" sqref="A1"/>
    </sheetView>
  </sheetViews>
  <sheetFormatPr defaultColWidth="9.140625" defaultRowHeight="12.75"/>
  <cols>
    <col min="1" max="1" width="40.00390625" style="1" bestFit="1" customWidth="1"/>
    <col min="3" max="3" width="11.7109375" style="0" bestFit="1" customWidth="1"/>
    <col min="4" max="4" width="14.57421875" style="0" customWidth="1"/>
    <col min="5" max="5" width="14.00390625" style="9" customWidth="1"/>
    <col min="6" max="6" width="16.7109375" style="9" customWidth="1"/>
  </cols>
  <sheetData>
    <row r="2" spans="1:6" ht="12.75">
      <c r="A2" s="1" t="s">
        <v>25</v>
      </c>
      <c r="B2" s="13">
        <v>1</v>
      </c>
      <c r="C2" t="s">
        <v>26</v>
      </c>
      <c r="E2" s="18"/>
      <c r="F2" s="18"/>
    </row>
    <row r="3" spans="1:5" ht="12.75">
      <c r="A3" s="1" t="s">
        <v>0</v>
      </c>
      <c r="B3" s="8">
        <v>1</v>
      </c>
      <c r="C3" t="s">
        <v>1</v>
      </c>
      <c r="E3" s="19"/>
    </row>
    <row r="4" spans="1:6" ht="12.75">
      <c r="A4" s="1" t="s">
        <v>2</v>
      </c>
      <c r="B4" s="8">
        <v>10</v>
      </c>
      <c r="C4" t="s">
        <v>3</v>
      </c>
      <c r="E4" s="19"/>
      <c r="F4" s="19"/>
    </row>
    <row r="5" spans="1:6" ht="12.75">
      <c r="A5" s="1" t="s">
        <v>8</v>
      </c>
      <c r="B5" s="8">
        <v>-0.15</v>
      </c>
      <c r="D5" t="s">
        <v>35</v>
      </c>
      <c r="E5" s="19"/>
      <c r="F5" s="19"/>
    </row>
    <row r="6" spans="1:6" ht="12.75">
      <c r="A6" s="1" t="s">
        <v>4</v>
      </c>
      <c r="B6" s="8">
        <v>5</v>
      </c>
      <c r="C6" t="s">
        <v>5</v>
      </c>
      <c r="E6" s="19"/>
      <c r="F6" s="19"/>
    </row>
    <row r="7" spans="1:6" ht="12.75">
      <c r="A7" s="1" t="s">
        <v>6</v>
      </c>
      <c r="B7" s="8">
        <v>1.5</v>
      </c>
      <c r="E7" s="19"/>
      <c r="F7" s="19"/>
    </row>
    <row r="8" spans="1:6" ht="12.75">
      <c r="A8" s="1" t="s">
        <v>9</v>
      </c>
      <c r="B8" s="8">
        <v>0.1</v>
      </c>
      <c r="E8" s="19"/>
      <c r="F8" s="19"/>
    </row>
    <row r="9" spans="1:6" ht="12.75">
      <c r="A9" s="1" t="s">
        <v>19</v>
      </c>
      <c r="B9" s="8">
        <v>1.17</v>
      </c>
      <c r="D9" t="s">
        <v>36</v>
      </c>
      <c r="E9" s="19"/>
      <c r="F9" s="19"/>
    </row>
    <row r="10" spans="1:6" ht="12.75">
      <c r="A10" s="1" t="s">
        <v>27</v>
      </c>
      <c r="B10" s="8">
        <v>928</v>
      </c>
      <c r="D10" t="s">
        <v>37</v>
      </c>
      <c r="E10" s="19"/>
      <c r="F10" s="19"/>
    </row>
    <row r="12" spans="1:6" ht="12.75">
      <c r="A12" s="1" t="s">
        <v>7</v>
      </c>
      <c r="B12" s="2">
        <f>(B6*B4)*POWER(B3,B5)</f>
        <v>50</v>
      </c>
      <c r="F12" s="19"/>
    </row>
    <row r="13" spans="1:2" ht="12.75">
      <c r="A13" s="1" t="s">
        <v>21</v>
      </c>
      <c r="B13" s="2">
        <f>B3*B12*640*1.5*B8</f>
        <v>4800</v>
      </c>
    </row>
    <row r="14" spans="1:3" ht="12.75">
      <c r="A14" s="1" t="s">
        <v>42</v>
      </c>
      <c r="B14" s="2">
        <f>(12000*(ROUND(B2,0)/B13))</f>
        <v>2.5</v>
      </c>
      <c r="C14" t="s">
        <v>5</v>
      </c>
    </row>
    <row r="15" spans="1:2" ht="12.75">
      <c r="A15" s="1" t="s">
        <v>22</v>
      </c>
      <c r="B15" s="2">
        <f>B13*B9</f>
        <v>5616</v>
      </c>
    </row>
    <row r="16" ht="12.75">
      <c r="B16" s="9"/>
    </row>
    <row r="17" spans="1:6" ht="12.75">
      <c r="A17" s="1" t="s">
        <v>23</v>
      </c>
      <c r="B17" s="15">
        <f>(12*B10)/B15</f>
        <v>1.982905982905983</v>
      </c>
      <c r="C17" t="s">
        <v>5</v>
      </c>
      <c r="E17" s="20"/>
      <c r="F17" s="20"/>
    </row>
    <row r="18" spans="1:6" ht="12.75">
      <c r="A18" s="1" t="s">
        <v>24</v>
      </c>
      <c r="B18" s="15">
        <f>B17/2</f>
        <v>0.9914529914529915</v>
      </c>
      <c r="C18" t="s">
        <v>5</v>
      </c>
      <c r="E18" s="20"/>
      <c r="F18" s="20"/>
    </row>
    <row r="19" spans="1:6" ht="12.75">
      <c r="A19" s="1" t="s">
        <v>43</v>
      </c>
      <c r="B19" s="15">
        <f>(12*(ROUND(B2,0))/B17)</f>
        <v>6.051724137931035</v>
      </c>
      <c r="C19" t="s">
        <v>5</v>
      </c>
      <c r="E19" s="20"/>
      <c r="F19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00390625" style="1" bestFit="1" customWidth="1"/>
    <col min="2" max="2" width="16.7109375" style="0" customWidth="1"/>
    <col min="3" max="3" width="11.7109375" style="0" bestFit="1" customWidth="1"/>
    <col min="4" max="5" width="14.57421875" style="0" customWidth="1"/>
    <col min="6" max="6" width="14.00390625" style="0" customWidth="1"/>
  </cols>
  <sheetData>
    <row r="1" ht="12.75">
      <c r="F1" t="s">
        <v>47</v>
      </c>
    </row>
    <row r="2" spans="1:6" ht="12.75">
      <c r="A2" s="1" t="s">
        <v>25</v>
      </c>
      <c r="B2" s="13">
        <v>1</v>
      </c>
      <c r="C2" t="s">
        <v>26</v>
      </c>
      <c r="F2" s="13">
        <v>1</v>
      </c>
    </row>
    <row r="3" spans="1:6" ht="12.75">
      <c r="A3" s="12" t="s">
        <v>45</v>
      </c>
      <c r="B3" s="17">
        <f>POWER((B13/(640*B7*B8))/(B6*B4),1/(1+B5))</f>
        <v>3.999999999988014</v>
      </c>
      <c r="C3" t="s">
        <v>1</v>
      </c>
      <c r="F3" s="8">
        <v>4</v>
      </c>
    </row>
    <row r="4" spans="1:6" ht="12.75">
      <c r="A4" s="1" t="s">
        <v>2</v>
      </c>
      <c r="B4" s="8">
        <v>10</v>
      </c>
      <c r="C4" t="s">
        <v>3</v>
      </c>
      <c r="F4" s="8">
        <v>10</v>
      </c>
    </row>
    <row r="5" spans="1:6" ht="12.75">
      <c r="A5" s="1" t="s">
        <v>8</v>
      </c>
      <c r="B5" s="8">
        <v>-0.15</v>
      </c>
      <c r="D5" t="s">
        <v>35</v>
      </c>
      <c r="F5" s="8">
        <v>-0.15</v>
      </c>
    </row>
    <row r="6" spans="1:6" ht="12.75">
      <c r="A6" s="1" t="s">
        <v>4</v>
      </c>
      <c r="B6" s="8">
        <v>5</v>
      </c>
      <c r="C6" t="s">
        <v>5</v>
      </c>
      <c r="F6" s="8">
        <v>5</v>
      </c>
    </row>
    <row r="7" spans="1:6" ht="12.75">
      <c r="A7" s="1" t="s">
        <v>6</v>
      </c>
      <c r="B7" s="8">
        <v>1.5</v>
      </c>
      <c r="F7" s="8">
        <v>1.5</v>
      </c>
    </row>
    <row r="8" spans="1:6" ht="12.75">
      <c r="A8" s="1" t="s">
        <v>9</v>
      </c>
      <c r="B8" s="8">
        <v>0.1</v>
      </c>
      <c r="F8" s="8">
        <v>0.1</v>
      </c>
    </row>
    <row r="9" spans="1:6" ht="12.75">
      <c r="A9" s="1" t="s">
        <v>19</v>
      </c>
      <c r="B9" s="8">
        <v>1.17</v>
      </c>
      <c r="D9" t="s">
        <v>36</v>
      </c>
      <c r="F9" s="8">
        <v>1.17</v>
      </c>
    </row>
    <row r="10" spans="1:6" ht="12.75">
      <c r="A10" s="1" t="s">
        <v>27</v>
      </c>
      <c r="B10" s="8">
        <v>928</v>
      </c>
      <c r="D10" t="s">
        <v>37</v>
      </c>
      <c r="F10" s="8">
        <v>928</v>
      </c>
    </row>
    <row r="12" spans="2:6" ht="12.75">
      <c r="B12" s="8"/>
      <c r="F12" s="2">
        <f>(F6*F4)*POWER(F3,F5)</f>
        <v>40.612619817811776</v>
      </c>
    </row>
    <row r="13" spans="1:7" ht="12.75">
      <c r="A13" s="12" t="s">
        <v>46</v>
      </c>
      <c r="B13" s="16">
        <v>15595.24601</v>
      </c>
      <c r="F13" s="2">
        <f>(F3*640)*F12*1.5*F8</f>
        <v>15595.246010039724</v>
      </c>
      <c r="G13" t="s">
        <v>44</v>
      </c>
    </row>
    <row r="14" spans="1:6" ht="12.75">
      <c r="A14" s="1" t="s">
        <v>42</v>
      </c>
      <c r="B14" s="2">
        <f>(12000*(ROUND(B2,0)/B13))</f>
        <v>0.7694652583425324</v>
      </c>
      <c r="C14" t="s">
        <v>5</v>
      </c>
      <c r="F14" s="2">
        <f>(12000*(ROUND(F2,0)/F13))</f>
        <v>0.7694652583405727</v>
      </c>
    </row>
    <row r="15" spans="1:6" ht="12.75">
      <c r="A15" s="1" t="s">
        <v>22</v>
      </c>
      <c r="B15" s="2">
        <f>B13*B9</f>
        <v>18246.4378317</v>
      </c>
      <c r="F15" s="2">
        <f>F13*F9</f>
        <v>18246.437831746476</v>
      </c>
    </row>
    <row r="16" spans="2:6" ht="12.75">
      <c r="B16" s="9"/>
      <c r="F16" s="9"/>
    </row>
    <row r="17" spans="1:6" ht="12.75">
      <c r="A17" s="1" t="s">
        <v>23</v>
      </c>
      <c r="B17" s="15">
        <f>(12*B10)/B15</f>
        <v>0.6103109057622822</v>
      </c>
      <c r="C17" t="s">
        <v>5</v>
      </c>
      <c r="F17" s="15">
        <f>(12*F10)/F15</f>
        <v>0.6103109057607277</v>
      </c>
    </row>
    <row r="18" spans="1:6" ht="12.75">
      <c r="A18" s="1" t="s">
        <v>24</v>
      </c>
      <c r="B18" s="15">
        <f>B17/2</f>
        <v>0.3051554528811411</v>
      </c>
      <c r="C18" t="s">
        <v>5</v>
      </c>
      <c r="F18" s="15">
        <f>F17/2</f>
        <v>0.30515545288036383</v>
      </c>
    </row>
    <row r="19" spans="1:6" ht="12.75">
      <c r="A19" s="1" t="s">
        <v>43</v>
      </c>
      <c r="B19" s="15">
        <f>(12*(ROUND(B2,0))/B17)</f>
        <v>19.662109732435347</v>
      </c>
      <c r="C19" t="s">
        <v>5</v>
      </c>
      <c r="F19" s="15">
        <f>(12*(ROUND(F2,0))/F17)</f>
        <v>19.662109732485426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24.8515625" style="0" customWidth="1"/>
    <col min="2" max="2" width="11.421875" style="0" customWidth="1"/>
    <col min="4" max="4" width="31.140625" style="0" customWidth="1"/>
  </cols>
  <sheetData>
    <row r="1" ht="12.75">
      <c r="A1" s="3" t="s">
        <v>10</v>
      </c>
    </row>
    <row r="2" spans="1:4" ht="12.75">
      <c r="A2" s="21" t="s">
        <v>40</v>
      </c>
      <c r="B2" s="21"/>
      <c r="C2" s="21"/>
      <c r="D2" s="21"/>
    </row>
    <row r="4" spans="1:2" ht="12.75">
      <c r="A4" s="6" t="s">
        <v>11</v>
      </c>
      <c r="B4" s="6" t="s">
        <v>12</v>
      </c>
    </row>
    <row r="5" spans="1:2" ht="12.75">
      <c r="A5" t="s">
        <v>13</v>
      </c>
      <c r="B5" s="5">
        <v>-0.15</v>
      </c>
    </row>
    <row r="6" spans="1:2" ht="12.75">
      <c r="A6" t="s">
        <v>15</v>
      </c>
      <c r="B6" s="5">
        <v>-0.2</v>
      </c>
    </row>
    <row r="7" spans="1:2" ht="12.75">
      <c r="A7" t="s">
        <v>14</v>
      </c>
      <c r="B7" s="5">
        <v>-0.25</v>
      </c>
    </row>
    <row r="8" spans="1:2" ht="12.75">
      <c r="A8" t="s">
        <v>16</v>
      </c>
      <c r="B8" s="5">
        <v>-0.3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2" width="17.421875" style="0" customWidth="1"/>
  </cols>
  <sheetData>
    <row r="1" ht="12.75">
      <c r="A1" s="3" t="s">
        <v>10</v>
      </c>
    </row>
    <row r="2" spans="1:8" ht="12.75">
      <c r="A2" s="21" t="s">
        <v>20</v>
      </c>
      <c r="B2" s="21"/>
      <c r="C2" s="21"/>
      <c r="D2" s="21"/>
      <c r="E2" s="21"/>
      <c r="F2" s="21"/>
      <c r="G2" s="21"/>
      <c r="H2" s="21"/>
    </row>
    <row r="3" spans="1:8" ht="12.75">
      <c r="A3" s="12" t="s">
        <v>39</v>
      </c>
      <c r="B3" s="11">
        <f>'MAIN TABLE'!B3</f>
        <v>1</v>
      </c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2" s="3" customFormat="1" ht="12.75">
      <c r="A5" s="3" t="s">
        <v>17</v>
      </c>
      <c r="B5" s="3" t="s">
        <v>18</v>
      </c>
    </row>
    <row r="6" spans="1:2" ht="12.75">
      <c r="A6" s="14">
        <v>0.46875</v>
      </c>
      <c r="B6" s="7">
        <v>1.2</v>
      </c>
    </row>
    <row r="7" spans="1:2" ht="12.75">
      <c r="A7" s="14">
        <v>0.625</v>
      </c>
      <c r="B7" s="7">
        <v>1.2</v>
      </c>
    </row>
    <row r="8" spans="1:2" ht="12.75">
      <c r="A8" s="14">
        <v>0.78125</v>
      </c>
      <c r="B8" s="7">
        <v>1.2</v>
      </c>
    </row>
    <row r="9" spans="1:2" ht="12.75">
      <c r="A9" s="14">
        <v>0.9375</v>
      </c>
      <c r="B9" s="7">
        <v>1.18</v>
      </c>
    </row>
    <row r="10" spans="1:2" ht="12.75">
      <c r="A10" s="14">
        <v>1.09375</v>
      </c>
      <c r="B10" s="7">
        <v>1.16</v>
      </c>
    </row>
    <row r="11" spans="1:2" ht="12.75">
      <c r="A11" s="14">
        <v>1.25</v>
      </c>
      <c r="B11" s="7">
        <v>1.14</v>
      </c>
    </row>
    <row r="12" spans="1:2" ht="12.75">
      <c r="A12" s="14">
        <v>1.40625</v>
      </c>
      <c r="B12" s="7">
        <v>1.12</v>
      </c>
    </row>
    <row r="13" spans="1:2" ht="12.75">
      <c r="A13" s="14">
        <v>1.5625</v>
      </c>
      <c r="B13" s="7">
        <v>1.1</v>
      </c>
    </row>
    <row r="14" spans="1:2" ht="12.75">
      <c r="A14" s="14">
        <v>1.71875</v>
      </c>
      <c r="B14" s="7">
        <v>1.08</v>
      </c>
    </row>
    <row r="15" spans="1:2" ht="12.75">
      <c r="A15" s="14">
        <v>1.875</v>
      </c>
      <c r="B15" s="7">
        <v>1.06</v>
      </c>
    </row>
    <row r="16" spans="1:2" ht="12.75">
      <c r="A16" s="14">
        <v>2.03125</v>
      </c>
      <c r="B16" s="7">
        <v>1.04</v>
      </c>
    </row>
    <row r="17" spans="1:2" ht="12.75">
      <c r="A17" s="14">
        <v>2.1875</v>
      </c>
      <c r="B17" s="7">
        <v>1.02</v>
      </c>
    </row>
    <row r="18" spans="1:2" ht="12.75">
      <c r="A18" s="14">
        <v>2.34375</v>
      </c>
      <c r="B18" s="7">
        <v>1</v>
      </c>
    </row>
    <row r="19" spans="1:2" ht="12.75">
      <c r="A19" s="14">
        <v>2.5</v>
      </c>
      <c r="B19" s="7">
        <v>0.9976470588235293</v>
      </c>
    </row>
    <row r="20" spans="1:2" ht="12.75">
      <c r="A20" s="14">
        <v>2.65625</v>
      </c>
      <c r="B20" s="7">
        <v>0.9952941176470587</v>
      </c>
    </row>
    <row r="21" spans="1:2" ht="12.75">
      <c r="A21" s="14">
        <v>2.8125</v>
      </c>
      <c r="B21" s="7">
        <v>0.9929411764705881</v>
      </c>
    </row>
    <row r="22" spans="1:2" ht="12.75">
      <c r="A22" s="14">
        <v>2.96875</v>
      </c>
      <c r="B22" s="7">
        <v>0.9905882352941175</v>
      </c>
    </row>
    <row r="23" spans="1:2" ht="12.75">
      <c r="A23" s="14">
        <v>3.125</v>
      </c>
      <c r="B23" s="7">
        <v>0.988235294117647</v>
      </c>
    </row>
    <row r="24" spans="1:2" ht="12.75">
      <c r="A24" s="14">
        <v>3.28125</v>
      </c>
      <c r="B24" s="7">
        <v>0.9858823529411763</v>
      </c>
    </row>
    <row r="25" spans="1:2" ht="12.75">
      <c r="A25" s="14">
        <v>3.4375</v>
      </c>
      <c r="B25" s="7">
        <v>0.9835294117647058</v>
      </c>
    </row>
    <row r="26" spans="1:2" ht="12.75">
      <c r="A26" s="14">
        <v>3.59375</v>
      </c>
      <c r="B26" s="7">
        <v>0.9811764705882352</v>
      </c>
    </row>
    <row r="27" spans="1:2" ht="12.75">
      <c r="A27" s="14">
        <v>3.75</v>
      </c>
      <c r="B27" s="7">
        <v>0.9788235294117645</v>
      </c>
    </row>
    <row r="28" spans="1:2" ht="12.75">
      <c r="A28" s="14">
        <v>3.90625</v>
      </c>
      <c r="B28" s="7">
        <v>0.976470588235294</v>
      </c>
    </row>
    <row r="29" spans="1:2" ht="12.75">
      <c r="A29" s="14">
        <v>4.0625</v>
      </c>
      <c r="B29" s="7">
        <v>0.9741176470588234</v>
      </c>
    </row>
    <row r="30" spans="1:2" ht="12.75">
      <c r="A30" s="14">
        <v>4.21875</v>
      </c>
      <c r="B30" s="7">
        <v>0.9717647058823529</v>
      </c>
    </row>
    <row r="31" spans="1:2" ht="12.75">
      <c r="A31" s="14">
        <v>4.375</v>
      </c>
      <c r="B31" s="7">
        <v>0.9694117647058822</v>
      </c>
    </row>
    <row r="32" spans="1:2" ht="12.75">
      <c r="A32" s="14">
        <v>4.53125</v>
      </c>
      <c r="B32" s="7">
        <v>0.9670588235294116</v>
      </c>
    </row>
    <row r="33" spans="1:2" ht="12.75">
      <c r="A33" s="14">
        <v>4.6875</v>
      </c>
      <c r="B33" s="7">
        <v>0.9647058823529411</v>
      </c>
    </row>
    <row r="34" spans="1:2" ht="12.75">
      <c r="A34" s="14">
        <v>4.84375</v>
      </c>
      <c r="B34" s="7">
        <v>0.9623529411764704</v>
      </c>
    </row>
    <row r="35" spans="1:2" ht="12.75">
      <c r="A35" s="14">
        <v>5</v>
      </c>
      <c r="B35" s="7">
        <v>0.96</v>
      </c>
    </row>
    <row r="36" spans="1:2" ht="12.75">
      <c r="A36" s="14">
        <v>5.15625</v>
      </c>
      <c r="B36" s="7">
        <v>0.9576470588235293</v>
      </c>
    </row>
    <row r="37" spans="1:2" ht="12.75">
      <c r="A37" s="14">
        <v>5.3125</v>
      </c>
      <c r="B37" s="7">
        <v>0.9552941176470586</v>
      </c>
    </row>
    <row r="38" spans="1:2" ht="12.75">
      <c r="A38" s="14">
        <v>5.46875</v>
      </c>
      <c r="B38" s="7">
        <v>0.9529411764705881</v>
      </c>
    </row>
    <row r="39" spans="1:2" ht="12.75">
      <c r="A39" s="14">
        <v>5.625</v>
      </c>
      <c r="B39" s="7">
        <v>0.9505882352941175</v>
      </c>
    </row>
    <row r="40" spans="1:2" ht="12.75">
      <c r="A40" s="14">
        <v>5.78125</v>
      </c>
      <c r="B40" s="7">
        <v>0.948235294117647</v>
      </c>
    </row>
    <row r="41" spans="1:2" ht="12.75">
      <c r="A41" s="14">
        <v>5.9375</v>
      </c>
      <c r="B41" s="7">
        <v>0.9458823529411763</v>
      </c>
    </row>
    <row r="42" spans="1:2" ht="12.75">
      <c r="A42" s="14">
        <v>6.09375</v>
      </c>
      <c r="B42" s="7">
        <v>0.9435294117647057</v>
      </c>
    </row>
    <row r="43" spans="1:2" ht="12.75">
      <c r="A43" s="14">
        <v>6.25</v>
      </c>
      <c r="B43" s="7">
        <v>0.9411764705882352</v>
      </c>
    </row>
    <row r="44" spans="1:2" ht="12.75">
      <c r="A44" s="14">
        <v>6.40625</v>
      </c>
      <c r="B44" s="7">
        <v>0.9388235294117646</v>
      </c>
    </row>
    <row r="45" spans="1:2" ht="12.75">
      <c r="A45" s="14">
        <v>6.5625</v>
      </c>
      <c r="B45" s="7">
        <v>0.9364705882352939</v>
      </c>
    </row>
    <row r="46" spans="1:2" ht="12.75">
      <c r="A46" s="14">
        <v>6.71875</v>
      </c>
      <c r="B46" s="7">
        <v>0.9341176470588234</v>
      </c>
    </row>
    <row r="47" spans="1:2" ht="12.75">
      <c r="A47" s="14">
        <v>6.875</v>
      </c>
      <c r="B47" s="7">
        <v>0.9317647058823528</v>
      </c>
    </row>
    <row r="48" spans="1:2" ht="12.75">
      <c r="A48" s="14">
        <v>7.03125</v>
      </c>
      <c r="B48" s="7">
        <v>0.9294117647058823</v>
      </c>
    </row>
    <row r="49" spans="1:2" ht="12.75">
      <c r="A49" s="14">
        <v>7.1875</v>
      </c>
      <c r="B49" s="7">
        <v>0.9270588235294117</v>
      </c>
    </row>
    <row r="50" spans="1:2" ht="12.75">
      <c r="A50" s="14">
        <v>7.34375</v>
      </c>
      <c r="B50" s="7">
        <v>0.924705882352941</v>
      </c>
    </row>
    <row r="51" spans="1:2" ht="12.75">
      <c r="A51" s="14">
        <v>7.5</v>
      </c>
      <c r="B51" s="7">
        <v>0.9223529411764705</v>
      </c>
    </row>
    <row r="52" spans="1:2" ht="12.75">
      <c r="A52" s="14">
        <v>7.65625</v>
      </c>
      <c r="B52" s="7">
        <v>0.92</v>
      </c>
    </row>
    <row r="53" spans="1:2" ht="12.75">
      <c r="A53" s="14">
        <v>7.8125</v>
      </c>
      <c r="B53" s="7">
        <v>0.9176470588235294</v>
      </c>
    </row>
    <row r="54" spans="1:2" ht="12.75">
      <c r="A54" s="14">
        <v>7.96875</v>
      </c>
      <c r="B54" s="7">
        <v>0.9152941176470588</v>
      </c>
    </row>
    <row r="55" spans="1:2" ht="12.75">
      <c r="A55" s="14">
        <v>8.125</v>
      </c>
      <c r="B55" s="7">
        <v>0.9129411764705881</v>
      </c>
    </row>
    <row r="56" spans="1:2" ht="12.75">
      <c r="A56" s="14">
        <v>8.28125</v>
      </c>
      <c r="B56" s="7">
        <v>0.9105882352941176</v>
      </c>
    </row>
    <row r="57" spans="1:2" ht="12.75">
      <c r="A57" s="14">
        <v>8.437499999999995</v>
      </c>
      <c r="B57" s="7">
        <v>0.908235294117647</v>
      </c>
    </row>
    <row r="58" spans="1:2" ht="12.75">
      <c r="A58" s="14">
        <v>8.593749999999995</v>
      </c>
      <c r="B58" s="7">
        <v>0.9058823529411765</v>
      </c>
    </row>
    <row r="59" spans="1:2" ht="12.75">
      <c r="A59" s="14">
        <v>8.749999999999995</v>
      </c>
      <c r="B59" s="7">
        <v>0.9035294117647059</v>
      </c>
    </row>
    <row r="60" spans="1:2" ht="12.75">
      <c r="A60" s="14">
        <v>8.906249999999993</v>
      </c>
      <c r="B60" s="7">
        <v>0.9011764705882352</v>
      </c>
    </row>
    <row r="61" spans="1:2" ht="12.75">
      <c r="A61" s="14">
        <v>9.062499999999993</v>
      </c>
      <c r="B61" s="7">
        <v>0.8988235294117647</v>
      </c>
    </row>
    <row r="62" spans="1:2" ht="12.75">
      <c r="A62" s="14">
        <v>9.218749999999993</v>
      </c>
      <c r="B62" s="7">
        <v>0.8964705882352941</v>
      </c>
    </row>
    <row r="63" spans="1:2" ht="12.75">
      <c r="A63" s="14">
        <v>9.374999999999991</v>
      </c>
      <c r="B63" s="7">
        <v>0.8941176470588236</v>
      </c>
    </row>
    <row r="64" spans="1:2" ht="12.75">
      <c r="A64" s="14">
        <v>9.531249999999991</v>
      </c>
      <c r="B64" s="7">
        <v>0.891764705882353</v>
      </c>
    </row>
    <row r="65" spans="1:2" ht="12.75">
      <c r="A65" s="14">
        <v>9.68749999999999</v>
      </c>
      <c r="B65" s="7">
        <v>0.8894117647058823</v>
      </c>
    </row>
    <row r="66" spans="1:2" ht="12.75">
      <c r="A66" s="14">
        <v>9.84374999999999</v>
      </c>
      <c r="B66" s="7">
        <v>0.8870588235294118</v>
      </c>
    </row>
    <row r="67" spans="1:2" ht="12.75">
      <c r="A67" s="14">
        <v>9.99999999999999</v>
      </c>
      <c r="B67" s="7">
        <v>0.8847058823529412</v>
      </c>
    </row>
    <row r="68" spans="1:2" ht="12.75">
      <c r="A68" s="14">
        <v>10.15625</v>
      </c>
      <c r="B68" s="7">
        <v>0.8823529411764707</v>
      </c>
    </row>
    <row r="69" spans="1:2" ht="12.75">
      <c r="A69" s="14">
        <v>10.3125</v>
      </c>
      <c r="B69" s="7">
        <v>0.88</v>
      </c>
    </row>
    <row r="70" spans="1:2" ht="12.75">
      <c r="A70" s="14">
        <v>10.46875</v>
      </c>
      <c r="B70" s="7">
        <v>0.8776470588235294</v>
      </c>
    </row>
    <row r="71" spans="1:2" ht="12.75">
      <c r="A71" s="14">
        <v>10.625</v>
      </c>
      <c r="B71" s="7">
        <v>0.8752941176470589</v>
      </c>
    </row>
    <row r="72" spans="1:2" ht="12.75">
      <c r="A72" s="14">
        <v>10.78125</v>
      </c>
      <c r="B72" s="7">
        <v>0.8729411764705883</v>
      </c>
    </row>
    <row r="73" spans="1:2" ht="12.75">
      <c r="A73" s="14">
        <v>10.9375</v>
      </c>
      <c r="B73" s="7">
        <v>0.8705882352941178</v>
      </c>
    </row>
    <row r="74" spans="1:2" ht="12.75">
      <c r="A74" s="14">
        <v>11.09375</v>
      </c>
      <c r="B74" s="7">
        <v>0.8682352941176472</v>
      </c>
    </row>
    <row r="75" spans="1:2" ht="12.75">
      <c r="A75" s="14">
        <v>11.25</v>
      </c>
      <c r="B75" s="7">
        <v>0.8658823529411765</v>
      </c>
    </row>
    <row r="76" spans="1:2" ht="12.75">
      <c r="A76" s="14">
        <v>11.40625</v>
      </c>
      <c r="B76" s="7">
        <v>0.863529411764706</v>
      </c>
    </row>
    <row r="77" spans="1:2" ht="12.75">
      <c r="A77" s="14">
        <v>11.5625</v>
      </c>
      <c r="B77" s="7">
        <v>0.8611764705882354</v>
      </c>
    </row>
    <row r="78" spans="1:2" ht="12.75">
      <c r="A78" s="14">
        <v>11.71875</v>
      </c>
      <c r="B78" s="7">
        <v>0.8588235294117649</v>
      </c>
    </row>
    <row r="79" spans="1:2" ht="12.75">
      <c r="A79" s="14">
        <v>11.875</v>
      </c>
      <c r="B79" s="7">
        <v>0.8564705882352943</v>
      </c>
    </row>
    <row r="80" spans="1:2" ht="12.75">
      <c r="A80" s="14">
        <v>12.03125</v>
      </c>
      <c r="B80" s="7">
        <v>0.8541176470588236</v>
      </c>
    </row>
    <row r="81" spans="1:2" ht="12.75">
      <c r="A81" s="14">
        <v>12.1875</v>
      </c>
      <c r="B81" s="7">
        <v>0.8517647058823531</v>
      </c>
    </row>
    <row r="82" spans="1:2" ht="12.75">
      <c r="A82" s="14">
        <v>12.34375</v>
      </c>
      <c r="B82" s="7">
        <v>0.8494117647058825</v>
      </c>
    </row>
    <row r="83" spans="1:2" ht="12.75">
      <c r="A83" s="14">
        <v>12.5</v>
      </c>
      <c r="B83" s="7">
        <v>0.847058823529412</v>
      </c>
    </row>
    <row r="84" spans="1:2" ht="12.75">
      <c r="A84" s="14">
        <v>12.65625</v>
      </c>
      <c r="B84" s="7">
        <v>0.8447058823529414</v>
      </c>
    </row>
    <row r="85" spans="1:2" ht="12.75">
      <c r="A85" s="14">
        <v>12.8125</v>
      </c>
      <c r="B85" s="7">
        <v>0.8423529411764707</v>
      </c>
    </row>
    <row r="86" spans="1:2" ht="12.75">
      <c r="A86" s="14">
        <v>12.96875</v>
      </c>
      <c r="B86" s="7">
        <v>0.84</v>
      </c>
    </row>
    <row r="87" spans="1:2" ht="12.75">
      <c r="A87" s="14">
        <v>13.125</v>
      </c>
      <c r="B87" s="7">
        <v>0.8376470588235296</v>
      </c>
    </row>
    <row r="88" spans="1:2" ht="12.75">
      <c r="A88" s="14">
        <v>13.28125</v>
      </c>
      <c r="B88" s="7">
        <v>0.8352941176470591</v>
      </c>
    </row>
    <row r="89" spans="1:2" ht="12.75">
      <c r="A89" s="14">
        <v>13.4375</v>
      </c>
      <c r="B89" s="7">
        <v>0.8329411764705885</v>
      </c>
    </row>
    <row r="90" spans="1:2" ht="12.75">
      <c r="A90" s="14">
        <v>13.59375</v>
      </c>
      <c r="B90" s="7">
        <v>0.8305882352941178</v>
      </c>
    </row>
    <row r="91" spans="1:2" ht="12.75">
      <c r="A91" s="14">
        <v>13.75</v>
      </c>
      <c r="B91" s="7">
        <v>0.8282352941176473</v>
      </c>
    </row>
    <row r="92" spans="1:2" ht="12.75">
      <c r="A92" s="14">
        <v>13.90625</v>
      </c>
      <c r="B92" s="7">
        <v>0.8258823529411767</v>
      </c>
    </row>
    <row r="93" spans="1:2" ht="12.75">
      <c r="A93" s="14">
        <v>14.0625</v>
      </c>
      <c r="B93" s="7">
        <v>0.8235294117647062</v>
      </c>
    </row>
    <row r="94" spans="1:2" ht="12.75">
      <c r="A94" s="14">
        <v>14.21875</v>
      </c>
      <c r="B94" s="7">
        <v>0.8211764705882356</v>
      </c>
    </row>
    <row r="95" spans="1:2" ht="12.75">
      <c r="A95" s="14">
        <v>14.375</v>
      </c>
      <c r="B95" s="7">
        <v>0.818823529411765</v>
      </c>
    </row>
    <row r="96" spans="1:2" ht="12.75">
      <c r="A96" s="14">
        <v>14.53125</v>
      </c>
      <c r="B96" s="7">
        <v>0.8164705882352944</v>
      </c>
    </row>
    <row r="97" spans="1:2" ht="12.75">
      <c r="A97" s="14">
        <v>14.6875</v>
      </c>
      <c r="B97" s="7">
        <v>0.8141176470588238</v>
      </c>
    </row>
    <row r="98" spans="1:2" ht="12.75">
      <c r="A98" s="14">
        <v>14.84375</v>
      </c>
      <c r="B98" s="7">
        <v>0.8117647058823533</v>
      </c>
    </row>
    <row r="99" spans="1:2" ht="12.75">
      <c r="A99" s="14">
        <v>15</v>
      </c>
      <c r="B99" s="7">
        <v>0.8094117647058827</v>
      </c>
    </row>
    <row r="100" spans="1:2" ht="12.75">
      <c r="A100" s="14">
        <v>15.15625</v>
      </c>
      <c r="B100" s="7">
        <v>0.807058823529412</v>
      </c>
    </row>
    <row r="101" spans="1:2" ht="12.75">
      <c r="A101" s="14">
        <v>15.3125</v>
      </c>
      <c r="B101" s="7">
        <v>0.8047058823529415</v>
      </c>
    </row>
    <row r="102" spans="1:2" ht="12.75">
      <c r="A102" s="14">
        <v>15.46875</v>
      </c>
      <c r="B102" s="7">
        <v>0.8023529411764709</v>
      </c>
    </row>
    <row r="103" spans="1:2" ht="12.75">
      <c r="A103" s="14">
        <v>15.625</v>
      </c>
      <c r="B103" s="7">
        <v>0.8</v>
      </c>
    </row>
    <row r="105" spans="1:2" ht="12.75">
      <c r="A105" s="22" t="s">
        <v>34</v>
      </c>
      <c r="B105" s="22"/>
    </row>
  </sheetData>
  <sheetProtection/>
  <mergeCells count="2">
    <mergeCell ref="A105:B105"/>
    <mergeCell ref="A2:H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14.57421875" style="0" bestFit="1" customWidth="1"/>
    <col min="2" max="2" width="24.28125" style="0" hidden="1" customWidth="1"/>
    <col min="3" max="3" width="35.8515625" style="0" hidden="1" customWidth="1"/>
    <col min="4" max="4" width="24.57421875" style="0" bestFit="1" customWidth="1"/>
  </cols>
  <sheetData>
    <row r="1" ht="12.75">
      <c r="A1" s="3" t="s">
        <v>33</v>
      </c>
    </row>
    <row r="2" spans="1:8" ht="12.75">
      <c r="A2" s="21" t="s">
        <v>32</v>
      </c>
      <c r="B2" s="21"/>
      <c r="C2" s="21"/>
      <c r="D2" s="21"/>
      <c r="E2" s="21"/>
      <c r="F2" s="21"/>
      <c r="G2" s="21"/>
      <c r="H2" s="21"/>
    </row>
    <row r="3" spans="1:8" ht="12.75">
      <c r="A3" s="12" t="s">
        <v>41</v>
      </c>
      <c r="B3" s="10"/>
      <c r="C3" s="10"/>
      <c r="D3" s="11">
        <f>'MAIN TABLE'!B14</f>
        <v>2.5</v>
      </c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2:4" ht="12.75">
      <c r="B5" s="9" t="s">
        <v>28</v>
      </c>
      <c r="C5" t="s">
        <v>29</v>
      </c>
      <c r="D5" s="3" t="s">
        <v>33</v>
      </c>
    </row>
    <row r="6" spans="1:4" ht="12.75">
      <c r="A6" t="s">
        <v>30</v>
      </c>
      <c r="B6">
        <v>1850</v>
      </c>
      <c r="C6">
        <v>930</v>
      </c>
      <c r="D6" s="5">
        <f>(B6+(C6*4))/6</f>
        <v>928.3333333333334</v>
      </c>
    </row>
    <row r="7" spans="1:4" ht="12.75">
      <c r="A7">
        <v>0.5</v>
      </c>
      <c r="B7">
        <v>1850</v>
      </c>
      <c r="C7">
        <v>930</v>
      </c>
      <c r="D7" s="5">
        <f aca="true" t="shared" si="0" ref="D7:D14">(B7+(C7*4))/6</f>
        <v>928.3333333333334</v>
      </c>
    </row>
    <row r="8" spans="1:4" ht="12.75">
      <c r="A8">
        <v>0.33</v>
      </c>
      <c r="B8">
        <v>1760</v>
      </c>
      <c r="C8">
        <v>870</v>
      </c>
      <c r="D8" s="5">
        <f t="shared" si="0"/>
        <v>873.3333333333334</v>
      </c>
    </row>
    <row r="9" spans="1:4" ht="12.75">
      <c r="A9">
        <v>0.25</v>
      </c>
      <c r="B9">
        <v>1740</v>
      </c>
      <c r="C9">
        <v>860</v>
      </c>
      <c r="D9" s="5">
        <f t="shared" si="0"/>
        <v>863.3333333333334</v>
      </c>
    </row>
    <row r="10" spans="1:4" ht="12.75">
      <c r="A10">
        <v>0.2</v>
      </c>
      <c r="B10">
        <v>1610</v>
      </c>
      <c r="C10">
        <v>780</v>
      </c>
      <c r="D10" s="5">
        <f t="shared" si="0"/>
        <v>788.3333333333334</v>
      </c>
    </row>
    <row r="11" spans="1:4" ht="12.75">
      <c r="A11">
        <v>0.15</v>
      </c>
      <c r="B11">
        <v>1440</v>
      </c>
      <c r="C11">
        <v>630</v>
      </c>
      <c r="D11" s="5">
        <f t="shared" si="0"/>
        <v>660</v>
      </c>
    </row>
    <row r="12" spans="1:4" ht="12.75">
      <c r="A12">
        <v>0.1</v>
      </c>
      <c r="B12">
        <v>790</v>
      </c>
      <c r="C12">
        <v>340</v>
      </c>
      <c r="D12" s="5">
        <f t="shared" si="0"/>
        <v>358.3333333333333</v>
      </c>
    </row>
    <row r="13" spans="1:4" ht="12.75">
      <c r="A13" s="1" t="s">
        <v>31</v>
      </c>
      <c r="B13">
        <v>1500</v>
      </c>
      <c r="C13">
        <v>630</v>
      </c>
      <c r="D13" s="5">
        <f t="shared" si="0"/>
        <v>670</v>
      </c>
    </row>
    <row r="14" spans="1:4" ht="12.75">
      <c r="A14" s="1" t="s">
        <v>38</v>
      </c>
      <c r="B14">
        <v>1330</v>
      </c>
      <c r="C14">
        <v>510</v>
      </c>
      <c r="D14" s="5">
        <f t="shared" si="0"/>
        <v>561.6666666666666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 Brinckerhoff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Parsons Brinckerhoff</dc:creator>
  <cp:keywords/>
  <dc:description/>
  <cp:lastModifiedBy>leitenbacher</cp:lastModifiedBy>
  <cp:lastPrinted>2009-09-23T18:59:52Z</cp:lastPrinted>
  <dcterms:created xsi:type="dcterms:W3CDTF">2009-09-18T15:39:24Z</dcterms:created>
  <dcterms:modified xsi:type="dcterms:W3CDTF">2009-11-24T16:23:37Z</dcterms:modified>
  <cp:category/>
  <cp:version/>
  <cp:contentType/>
  <cp:contentStatus/>
</cp:coreProperties>
</file>