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LK - New Bridge\"/>
    </mc:Choice>
  </mc:AlternateContent>
  <xr:revisionPtr revIDLastSave="0" documentId="13_ncr:1_{EE3AAC79-5915-4DA7-8E73-F1DDD06BC73C}" xr6:coauthVersionLast="37" xr6:coauthVersionMax="37" xr10:uidLastSave="{00000000-0000-0000-0000-000000000000}"/>
  <bookViews>
    <workbookView xWindow="0" yWindow="0" windowWidth="23040" windowHeight="820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6" i="11" l="1"/>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<sst xmlns="http://schemas.openxmlformats.org/spreadsheetml/2006/main" count="262" uniqueCount="130">
  <si>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</si>
  <si>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</si>
  <si>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</si>
  <si>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</si>
  <si>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</si>
  <si>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</si>
  <si>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</si>
  <si>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</si>
  <si>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</si>
  <si>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</si>
  <si>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</si>
  <si>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</si>
  <si>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</si>
  <si>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</si>
  <si>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</si>
  <si>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</si>
  <si>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</si>
  <si>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</si>
  <si>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</si>
  <si>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</si>
  <si>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</si>
  <si>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</si>
  <si>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</si>
  <si>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</si>
  <si>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</si>
  <si>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</si>
  <si>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</si>
  <si>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</si>
  <si>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</si>
  <si>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</si>
  <si>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</si>
  <si>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</si>
  <si>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</si>
  <si>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</si>
  <si>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</si>
  <si>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</si>
  <si>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</si>
  <si>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</si>
  <si>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</si>
  <si>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</si>
  <si>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</si>
  <si>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</si>
  <si>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</si>
  <si>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</si>
  <si>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</si>
  <si>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</si>
  <si>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</si>
  <si>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</si>
  <si>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</si>
  <si>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</si>
  <si>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</si>
  <si>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</si>
  <si>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</si>
  <si>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</si>
  <si>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</si>
  <si>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</si>
  <si>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</si>
  <si>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</si>
  <si>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</si>
  <si>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</si>
  <si>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</si>
  <si>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</si>
  <si>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</si>
  <si>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</si>
  <si>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</si>
  <si>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</si>
  <si>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</si>
  <si>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</si>
  <si>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</si>
  <si>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</si>
  <si>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</si>
  <si>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</si>
  <si>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</si>
  <si>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</si>
  <si>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</si>
  <si>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</si>
  <si>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</si>
  <si>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</si>
  <si>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</si>
  <si>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</si>
  <si>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</si>
  <si>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</si>
  <si>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</si>
  <si>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</si>
  <si>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</si>
  <si>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</si>
  <si>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</si>
  <si>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</si>
  <si>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</si>
  <si>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</si>
  <si>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</si>
  <si>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</si>
  <si>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</si>
  <si>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</si>
  <si>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</si>
  <si>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</si>
  <si>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</si>
  <si>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</si>
  <si>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</si>
  <si>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</si>
  <si>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</si>
  <si>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</si>
  <si>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</si>
  <si>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</si>
  <si>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</si>
  <si>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</si>
  <si>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</si>
  <si>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</si>
  <si>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</si>
  <si>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</si>
  <si>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</si>
  <si>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</si>
  <si>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</si>
  <si>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</si>
  <si>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</si>
  <si>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</si>
  <si>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</si>
  <si>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</si>
  <si>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</si>
  <si>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</si>
  <si>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</si>
  <si>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</si>
  <si>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</si>
  <si>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</si>
  <si>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</si>
  <si>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</si>
  <si>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</si>
  <si>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</si>
  <si>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</si>
  <si>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New Clear Lake Road Bridge: Access and Mobility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</si>
</sst>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0" zoomScaleNormal="100" workbookViewId="0">
      <selection activeCell="C15" sqref="C15"/>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188</v>
      </c>
      <c r="D7" s="98"/>
      <c r="E7" s="99" t="s">
        <v>127</v>
      </c>
    </row>
    <row r="8" spans="1:5" x14ac:dyDescent="0.25">
      <c r="A8" s="6" t="s">
        <v>52</v>
      </c>
      <c r="B8" s="6"/>
      <c r="D8" s="103"/>
      <c r="E8" s="99" t="s">
        <v>92</v>
      </c>
    </row>
    <row r="9" spans="1:5" x14ac:dyDescent="0.25">
      <c r="A9" s="6" t="s">
        <v>64</v>
      </c>
      <c r="B9" s="104" t="s">
        <v>70</v>
      </c>
      <c r="D9" s="105"/>
      <c r="E9" s="99" t="s">
        <v>93</v>
      </c>
    </row>
    <row r="11" spans="1:5" x14ac:dyDescent="0.25">
      <c r="A11" s="63"/>
      <c r="B11" s="63"/>
    </row>
    <row r="12" spans="1:5" x14ac:dyDescent="0.25">
      <c r="A12" s="102" t="s">
        <v>85</v>
      </c>
      <c r="B12" s="63"/>
    </row>
    <row r="13" spans="1:5" x14ac:dyDescent="0.25">
      <c r="A13" s="6" t="s">
        <v>56</v>
      </c>
      <c r="B13" s="45">
        <v>2024</v>
      </c>
    </row>
    <row r="14" spans="1:5" x14ac:dyDescent="0.25">
      <c r="A14" s="6" t="s">
        <v>86</v>
      </c>
      <c r="B14" s="6" t="s">
        <v>121</v>
      </c>
    </row>
    <row r="15" spans="1:5" x14ac:dyDescent="0.25">
      <c r="A15" s="106" t="s">
        <v>87</v>
      </c>
      <c r="B15" s="57" t="s">
        <v>76</v>
      </c>
    </row>
    <row r="16" spans="1:5" x14ac:dyDescent="0.25">
      <c r="A16" s="106" t="s">
        <v>88</v>
      </c>
      <c r="B16" s="104">
        <f>560/5260</f>
        <v>0.10646387832699619</v>
      </c>
    </row>
    <row r="17" spans="1:3" x14ac:dyDescent="0.25">
      <c r="A17" s="107" t="s">
        <v>95</v>
      </c>
      <c r="B17" s="57">
        <v>20</v>
      </c>
    </row>
    <row r="18" spans="1:3" x14ac:dyDescent="0.25">
      <c r="A18" s="107" t="s">
        <v>96</v>
      </c>
      <c r="B18" s="57">
        <v>20</v>
      </c>
    </row>
    <row r="19" spans="1:3" x14ac:dyDescent="0.25">
      <c r="A19" s="96" t="s">
        <v>97</v>
      </c>
      <c r="B19" s="97">
        <f>VLOOKUP(B14,'Service Life'!C6:D8,2,FALSE)</f>
        <v>20</v>
      </c>
    </row>
    <row r="21" spans="1:3" x14ac:dyDescent="0.25">
      <c r="A21" s="102" t="s">
        <v>89</v>
      </c>
    </row>
    <row r="22" spans="1:3" ht="20.25" customHeight="1" x14ac:dyDescent="0.25">
      <c r="A22" s="107" t="s">
        <v>90</v>
      </c>
      <c r="B22" s="119">
        <v>3866</v>
      </c>
    </row>
    <row r="23" spans="1:3" ht="30" x14ac:dyDescent="0.25">
      <c r="A23" s="118" t="s">
        <v>101</v>
      </c>
      <c r="B23" s="120">
        <v>3895</v>
      </c>
    </row>
    <row r="24" spans="1:3" ht="30" x14ac:dyDescent="0.25">
      <c r="A24" s="118" t="s">
        <v>102</v>
      </c>
      <c r="B24" s="120">
        <v>4129</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7.46295973658999E-2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1.8605599179900002E-2</v>
      </c>
      <c r="F4" s="70">
        <v>2018</v>
      </c>
      <c r="G4" s="80">
        <f>'Inputs &amp; Outputs'!B22</f>
        <v>3866</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7.46295973658999E-2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1.8605599179900002E-2</v>
      </c>
      <c r="F5" s="70">
        <f t="shared" ref="F5:F36" si="2">F4+1</f>
        <v>2019</v>
      </c>
      <c r="G5" s="80">
        <f>G4+G4*H5</f>
        <v>3870.1296000376633</v>
      </c>
      <c r="H5" s="79">
        <f>$C$9</f>
        <v>1.0681841794266678E-3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3874.2636112487544</v>
      </c>
      <c r="H6" s="79">
        <f t="shared" ref="H6:H11" si="7">$C$9</f>
        <v>1.0681841794266678E-3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3878.4020383452189</v>
      </c>
      <c r="H7" s="79">
        <f t="shared" si="7"/>
        <v>1.0681841794266678E-3</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3882.5448860440356</v>
      </c>
      <c r="H8" s="79">
        <f t="shared" si="7"/>
        <v>1.0681841794266678E-3</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1.0681841794266678E-3</v>
      </c>
      <c r="F9" s="70">
        <f t="shared" si="2"/>
        <v>2023</v>
      </c>
      <c r="G9" s="80">
        <f t="shared" si="6"/>
        <v>3886.6921590672218</v>
      </c>
      <c r="H9" s="79">
        <f t="shared" si="7"/>
        <v>1.0681841794266678E-3</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2.3363878134730065E-3</v>
      </c>
      <c r="F10" s="70">
        <f t="shared" si="2"/>
        <v>2024</v>
      </c>
      <c r="G10" s="80">
        <f t="shared" si="6"/>
        <v>3890.8438621418391</v>
      </c>
      <c r="H10" s="79">
        <f t="shared" si="7"/>
        <v>1.0681841794266678E-3</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2.4405609661581895E-3</v>
      </c>
      <c r="F11" s="70">
        <f t="shared" si="2"/>
        <v>2025</v>
      </c>
      <c r="G11" s="80">
        <f>'Inputs &amp; Outputs'!$B$23</f>
        <v>3895</v>
      </c>
      <c r="H11" s="79">
        <f t="shared" si="7"/>
        <v>1.0681841794266678E-3</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3904.1002305334773</v>
      </c>
      <c r="H12" s="79">
        <f>$C$10</f>
        <v>2.3363878134730065E-3</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3913.2217227346728</v>
      </c>
      <c r="H13" s="79">
        <f t="shared" ref="H13:H36" si="8">$C$10</f>
        <v>2.3363878134730065E-3</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3922.3645262790878</v>
      </c>
      <c r="H14" s="79">
        <f t="shared" si="8"/>
        <v>2.3363878134730065E-3</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3931.5286909582851</v>
      </c>
      <c r="H15" s="79">
        <f t="shared" si="8"/>
        <v>2.3363878134730065E-3</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3940.7142666801597</v>
      </c>
      <c r="H16" s="79">
        <f t="shared" si="8"/>
        <v>2.3363878134730065E-3</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3949.9213034692102</v>
      </c>
      <c r="H17" s="79">
        <f t="shared" si="8"/>
        <v>2.3363878134730065E-3</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3959.1498514668133</v>
      </c>
      <c r="H18" s="79">
        <f t="shared" si="8"/>
        <v>2.3363878134730065E-3</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3968.3999609314938</v>
      </c>
      <c r="H19" s="79">
        <f t="shared" si="8"/>
        <v>2.3363878134730065E-3</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3977.6716822392009</v>
      </c>
      <c r="H20" s="79">
        <f t="shared" si="8"/>
        <v>2.3363878134730065E-3</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3986.9650658835812</v>
      </c>
      <c r="H21" s="79">
        <f t="shared" si="8"/>
        <v>2.3363878134730065E-3</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3996.2801624762542</v>
      </c>
      <c r="H22" s="79">
        <f t="shared" si="8"/>
        <v>2.3363878134730065E-3</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4005.6170227470875</v>
      </c>
      <c r="H23" s="79">
        <f t="shared" si="8"/>
        <v>2.3363878134730065E-3</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4014.9756975444739</v>
      </c>
      <c r="H24" s="79">
        <f t="shared" si="8"/>
        <v>2.3363878134730065E-3</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4024.3562378356069</v>
      </c>
      <c r="H25" s="79">
        <f t="shared" si="8"/>
        <v>2.3363878134730065E-3</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4033.7586947067603</v>
      </c>
      <c r="H26" s="79">
        <f t="shared" si="8"/>
        <v>2.3363878134730065E-3</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4043.1831193635639</v>
      </c>
      <c r="H27" s="79">
        <f t="shared" si="8"/>
        <v>2.3363878134730065E-3</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4052.6295631312846</v>
      </c>
      <c r="H28" s="79">
        <f t="shared" si="8"/>
        <v>2.3363878134730065E-3</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4062.0980774551049</v>
      </c>
      <c r="H29" s="79">
        <f t="shared" si="8"/>
        <v>2.3363878134730065E-3</v>
      </c>
      <c r="I29" s="70">
        <f>IF(AND(F29&gt;='Inputs &amp; Outputs'!B$13,F29&lt;'Inputs &amp; Outputs'!B$13+'Inputs &amp; Outputs'!B$19),1,0)</f>
        <v>1</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4071.588713900403</v>
      </c>
      <c r="H30" s="79">
        <f t="shared" si="8"/>
        <v>2.3363878134730065E-3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4129</v>
      </c>
      <c r="H31" s="79">
        <f t="shared" si="8"/>
        <v>2.3363878134730065E-3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4138.6469452818301</v>
      </c>
      <c r="H32" s="79">
        <f t="shared" si="8"/>
        <v>2.3363878134730065E-3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4148.316429569054</v>
      </c>
      <c r="H33" s="79">
        <f t="shared" si="8"/>
        <v>2.3363878134730065E-3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4158.0085055215286</v>
      </c>
      <c r="H34" s="79">
        <f t="shared" si="8"/>
        <v>2.3363878134730065E-3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4167.7232259221464</v>
      </c>
      <c r="H35" s="79">
        <f t="shared" si="8"/>
        <v>2.3363878134730065E-3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4177.4606436771192</v>
      </c>
      <c r="H36" s="79">
        <f t="shared" si="8"/>
        <v>2.3363878134730065E-3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2018-10-23T20:44:12Z</dcterms:modified>
</cp:coreProperties>
</file>