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CommunityEnvironmental\Presentations\Parks and Natural Areas\Parks and Natural Areas Subcommittee\September 14, 2020\"/>
    </mc:Choice>
  </mc:AlternateContent>
  <xr:revisionPtr revIDLastSave="0" documentId="8_{4DCDD5A0-5E32-4721-9DCA-D7ADE33666C0}" xr6:coauthVersionLast="45" xr6:coauthVersionMax="45" xr10:uidLastSave="{00000000-0000-0000-0000-000000000000}"/>
  <bookViews>
    <workbookView xWindow="390" yWindow="390" windowWidth="23010" windowHeight="14670" activeTab="8" xr2:uid="{00000000-000D-0000-FFFF-FFFF00000000}"/>
  </bookViews>
  <sheets>
    <sheet name="Recreation Revenue" sheetId="8" r:id="rId1"/>
    <sheet name="60 Recreation" sheetId="1" r:id="rId2"/>
    <sheet name="01 Parks" sheetId="2" r:id="rId3"/>
    <sheet name="01 ROW" sheetId="3" r:id="rId4"/>
    <sheet name="ABLC Revenue" sheetId="6" r:id="rId5"/>
    <sheet name="ABLC" sheetId="4" r:id="rId6"/>
    <sheet name="KAB Revenue" sheetId="7" r:id="rId7"/>
    <sheet name="KAB" sheetId="5" r:id="rId8"/>
    <sheet name="Capital Priority List" sheetId="9" r:id="rId9"/>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9" i="3" l="1"/>
  <c r="C12" i="9"/>
  <c r="C18" i="9"/>
  <c r="C23" i="9"/>
  <c r="C31" i="9"/>
  <c r="C39" i="9"/>
  <c r="C36" i="9"/>
  <c r="C7" i="9"/>
  <c r="C51" i="9"/>
  <c r="P90" i="1"/>
  <c r="P82" i="1"/>
  <c r="P69" i="1"/>
  <c r="P48" i="1"/>
  <c r="P40" i="1"/>
  <c r="P29" i="1"/>
  <c r="M58" i="5"/>
  <c r="P53" i="5"/>
  <c r="Q53" i="5"/>
  <c r="L36" i="2"/>
  <c r="O69" i="1"/>
  <c r="Q69" i="1"/>
  <c r="L45" i="2"/>
  <c r="Q60" i="5"/>
  <c r="N49" i="5"/>
  <c r="O49" i="5"/>
  <c r="P49" i="5"/>
  <c r="M49" i="5"/>
  <c r="M44" i="5"/>
  <c r="K18" i="4"/>
  <c r="L18" i="4"/>
  <c r="M18" i="4"/>
  <c r="N18" i="4"/>
  <c r="P18" i="4"/>
  <c r="J18" i="4"/>
  <c r="K18" i="6"/>
  <c r="L18" i="6"/>
  <c r="K25" i="3"/>
  <c r="L25" i="3"/>
  <c r="M25" i="3"/>
  <c r="N25" i="3"/>
  <c r="P25" i="3"/>
  <c r="J25" i="3"/>
  <c r="K19" i="3"/>
  <c r="J19" i="3"/>
  <c r="J11" i="7"/>
  <c r="K26" i="7"/>
  <c r="P26" i="7"/>
  <c r="N26" i="7"/>
  <c r="M26" i="7"/>
  <c r="L26" i="7"/>
  <c r="J26" i="7"/>
  <c r="P22" i="7"/>
  <c r="N22" i="7"/>
  <c r="M22" i="7"/>
  <c r="L22" i="7"/>
  <c r="K22" i="7"/>
  <c r="K11" i="7"/>
  <c r="K28" i="7"/>
  <c r="J22" i="7"/>
  <c r="P11" i="7"/>
  <c r="N11" i="7"/>
  <c r="M11" i="7"/>
  <c r="L11" i="7"/>
  <c r="P18" i="6"/>
  <c r="N18" i="6"/>
  <c r="N13" i="6"/>
  <c r="N20" i="6"/>
  <c r="J18" i="6"/>
  <c r="P13" i="6"/>
  <c r="M13" i="6"/>
  <c r="M20" i="6"/>
  <c r="L13" i="6"/>
  <c r="K13" i="6"/>
  <c r="J13" i="6"/>
  <c r="P23" i="8"/>
  <c r="P38" i="8"/>
  <c r="P42" i="8"/>
  <c r="N42" i="8"/>
  <c r="M42" i="8"/>
  <c r="L42" i="8"/>
  <c r="K42" i="8"/>
  <c r="J42" i="8"/>
  <c r="N38" i="8"/>
  <c r="M38" i="8"/>
  <c r="L38" i="8"/>
  <c r="K38" i="8"/>
  <c r="J38" i="8"/>
  <c r="N23" i="8"/>
  <c r="M23" i="8"/>
  <c r="L23" i="8"/>
  <c r="K23" i="8"/>
  <c r="J23" i="8"/>
  <c r="P58" i="5"/>
  <c r="N58" i="5"/>
  <c r="L58" i="5"/>
  <c r="K58" i="5"/>
  <c r="J58" i="5"/>
  <c r="P44" i="5"/>
  <c r="K44" i="5"/>
  <c r="L44" i="5"/>
  <c r="N44" i="5"/>
  <c r="J44" i="5"/>
  <c r="N34" i="4"/>
  <c r="K34" i="4"/>
  <c r="L34" i="4"/>
  <c r="J34" i="4"/>
  <c r="M34" i="4"/>
  <c r="O36" i="4"/>
  <c r="P34" i="4"/>
  <c r="N53" i="5"/>
  <c r="M53" i="5"/>
  <c r="M32" i="5"/>
  <c r="M28" i="5"/>
  <c r="M20" i="5"/>
  <c r="L53" i="5"/>
  <c r="K53" i="5"/>
  <c r="J53" i="5"/>
  <c r="L49" i="5"/>
  <c r="K49" i="5"/>
  <c r="J49" i="5"/>
  <c r="P32" i="5"/>
  <c r="N32" i="5"/>
  <c r="L32" i="5"/>
  <c r="K32" i="5"/>
  <c r="J32" i="5"/>
  <c r="P28" i="5"/>
  <c r="N28" i="5"/>
  <c r="L28" i="5"/>
  <c r="K28" i="5"/>
  <c r="J28" i="5"/>
  <c r="P20" i="5"/>
  <c r="N20" i="5"/>
  <c r="L20" i="5"/>
  <c r="K20" i="5"/>
  <c r="J20" i="5"/>
  <c r="P22" i="4"/>
  <c r="N22" i="4"/>
  <c r="M22" i="4"/>
  <c r="L22" i="4"/>
  <c r="K22" i="4"/>
  <c r="K13" i="4"/>
  <c r="K36" i="4"/>
  <c r="J22" i="4"/>
  <c r="P13" i="4"/>
  <c r="N13" i="4"/>
  <c r="M13" i="4"/>
  <c r="L13" i="4"/>
  <c r="J13" i="4"/>
  <c r="K33" i="3"/>
  <c r="J33" i="3"/>
  <c r="K29" i="3"/>
  <c r="J29" i="3"/>
  <c r="J35" i="3"/>
  <c r="P33" i="3"/>
  <c r="P29" i="3"/>
  <c r="N33" i="3"/>
  <c r="M33" i="3"/>
  <c r="L33" i="3"/>
  <c r="N29" i="3"/>
  <c r="M29" i="3"/>
  <c r="L29" i="3"/>
  <c r="N19" i="3"/>
  <c r="M19" i="3"/>
  <c r="L19" i="3"/>
  <c r="L35" i="3"/>
  <c r="K69" i="2"/>
  <c r="J69" i="2"/>
  <c r="K64" i="2"/>
  <c r="J64" i="2"/>
  <c r="K57" i="2"/>
  <c r="J57" i="2"/>
  <c r="K45" i="2"/>
  <c r="J45" i="2"/>
  <c r="K36" i="2"/>
  <c r="J36" i="2"/>
  <c r="K27" i="2"/>
  <c r="J27" i="2"/>
  <c r="L99" i="1"/>
  <c r="L90" i="1"/>
  <c r="L82" i="1"/>
  <c r="L69" i="1"/>
  <c r="L48" i="1"/>
  <c r="L40" i="1"/>
  <c r="L29" i="1"/>
  <c r="P99" i="1"/>
  <c r="P101" i="1"/>
  <c r="P64" i="2"/>
  <c r="P27" i="2"/>
  <c r="P36" i="2"/>
  <c r="P45" i="2"/>
  <c r="P69" i="2"/>
  <c r="M69" i="2"/>
  <c r="L69" i="2"/>
  <c r="N69" i="2"/>
  <c r="L64" i="2"/>
  <c r="M64" i="2"/>
  <c r="N64" i="2"/>
  <c r="L57" i="2"/>
  <c r="M57" i="2"/>
  <c r="N57" i="2"/>
  <c r="M45" i="2"/>
  <c r="N45" i="2"/>
  <c r="M36" i="2"/>
  <c r="N36" i="2"/>
  <c r="L27" i="2"/>
  <c r="M27" i="2"/>
  <c r="N27" i="2"/>
  <c r="J99" i="1"/>
  <c r="K99" i="1"/>
  <c r="M99" i="1"/>
  <c r="J90" i="1"/>
  <c r="K90" i="1"/>
  <c r="M90" i="1"/>
  <c r="J82" i="1"/>
  <c r="K82" i="1"/>
  <c r="M82" i="1"/>
  <c r="J69" i="1"/>
  <c r="K69" i="1"/>
  <c r="M69" i="1"/>
  <c r="J29" i="1"/>
  <c r="K29" i="1"/>
  <c r="M29" i="1"/>
  <c r="N29" i="1"/>
  <c r="J40" i="1"/>
  <c r="K40" i="1"/>
  <c r="M40" i="1"/>
  <c r="N40" i="1"/>
  <c r="J48" i="1"/>
  <c r="K48" i="1"/>
  <c r="M48" i="1"/>
  <c r="N48" i="1"/>
  <c r="N69" i="1"/>
  <c r="N82" i="1"/>
  <c r="N90" i="1"/>
  <c r="P57" i="2"/>
  <c r="N99" i="1"/>
  <c r="L60" i="5"/>
  <c r="L101" i="1"/>
  <c r="M35" i="3"/>
  <c r="P35" i="3"/>
  <c r="M36" i="4"/>
  <c r="N35" i="3"/>
  <c r="K20" i="6"/>
  <c r="P20" i="6"/>
  <c r="P28" i="7"/>
  <c r="P71" i="2"/>
  <c r="M44" i="8"/>
  <c r="L20" i="6"/>
  <c r="M28" i="7"/>
  <c r="J71" i="2"/>
  <c r="N28" i="7"/>
  <c r="J36" i="4"/>
  <c r="L36" i="4"/>
  <c r="L44" i="8"/>
  <c r="J20" i="6"/>
  <c r="L28" i="7"/>
  <c r="K35" i="3"/>
  <c r="N71" i="2"/>
  <c r="M71" i="2"/>
  <c r="P36" i="4"/>
  <c r="P44" i="8"/>
  <c r="J101" i="1"/>
  <c r="J28" i="7"/>
  <c r="K71" i="2"/>
  <c r="N101" i="1"/>
  <c r="K101" i="1"/>
  <c r="M101" i="1"/>
  <c r="L71" i="2"/>
  <c r="M60" i="5"/>
  <c r="K44" i="8"/>
  <c r="J44" i="8"/>
  <c r="N44" i="8"/>
  <c r="N36" i="4"/>
  <c r="J60" i="5"/>
  <c r="P60" i="5"/>
  <c r="N60" i="5"/>
  <c r="K60" i="5"/>
</calcChain>
</file>

<file path=xl/sharedStrings.xml><?xml version="1.0" encoding="utf-8"?>
<sst xmlns="http://schemas.openxmlformats.org/spreadsheetml/2006/main" count="1456" uniqueCount="458">
  <si>
    <t>Recreation</t>
  </si>
  <si>
    <t>Detail of Expenditure</t>
  </si>
  <si>
    <t>Actual</t>
  </si>
  <si>
    <t>Budget</t>
  </si>
  <si>
    <t>Estimated</t>
  </si>
  <si>
    <t>Requested</t>
  </si>
  <si>
    <t>2015-16</t>
  </si>
  <si>
    <t>2016-17</t>
  </si>
  <si>
    <t>2017-18</t>
  </si>
  <si>
    <t>Notes - Revised Estimate</t>
  </si>
  <si>
    <t>2018-19</t>
  </si>
  <si>
    <t>Notes - Departmental Request</t>
  </si>
  <si>
    <t>BDMisc.Fy</t>
  </si>
  <si>
    <t>BDMisc.Vers</t>
  </si>
  <si>
    <t>BDMisc.Gr</t>
  </si>
  <si>
    <t>BDMisc.Key</t>
  </si>
  <si>
    <t>BDMisc.Obj</t>
  </si>
  <si>
    <t>BDMisc.Levelcd</t>
  </si>
  <si>
    <t>BDMisc.Amt</t>
  </si>
  <si>
    <t>BDMisc.Description</t>
  </si>
  <si>
    <t>BDMisc.Just</t>
  </si>
  <si>
    <t>V1</t>
  </si>
  <si>
    <t>GM</t>
  </si>
  <si>
    <t>0018081</t>
  </si>
  <si>
    <t>5511010</t>
  </si>
  <si>
    <t>OB</t>
  </si>
  <si>
    <t>Regular Earnings</t>
  </si>
  <si>
    <t>LINE ITEM BUDGET</t>
  </si>
  <si>
    <t>5511011</t>
  </si>
  <si>
    <t>5511020</t>
  </si>
  <si>
    <t>Overtime</t>
  </si>
  <si>
    <t>5511030</t>
  </si>
  <si>
    <t>Certification</t>
  </si>
  <si>
    <t>5511035</t>
  </si>
  <si>
    <t>Longevity</t>
  </si>
  <si>
    <t>5511046</t>
  </si>
  <si>
    <t>Physical Fitness Allowance</t>
  </si>
  <si>
    <t>5511060</t>
  </si>
  <si>
    <t>FICA</t>
  </si>
  <si>
    <t>5511065</t>
  </si>
  <si>
    <t>5511067</t>
  </si>
  <si>
    <t>5511080</t>
  </si>
  <si>
    <t>5511081</t>
  </si>
  <si>
    <t>Supplies:</t>
  </si>
  <si>
    <t>5512001</t>
  </si>
  <si>
    <t>5512002</t>
  </si>
  <si>
    <t>5512003</t>
  </si>
  <si>
    <t>5512004</t>
  </si>
  <si>
    <t>5512006</t>
  </si>
  <si>
    <t>5512009</t>
  </si>
  <si>
    <t>5512015</t>
  </si>
  <si>
    <t>5512018</t>
  </si>
  <si>
    <t>5512031</t>
  </si>
  <si>
    <t>5512032</t>
  </si>
  <si>
    <t>5512090</t>
  </si>
  <si>
    <t>5512091</t>
  </si>
  <si>
    <t xml:space="preserve">  Supplies Subtotal</t>
  </si>
  <si>
    <t>Services &amp; Charges:</t>
  </si>
  <si>
    <t>5513001</t>
  </si>
  <si>
    <t>5513020</t>
  </si>
  <si>
    <t>5513024</t>
  </si>
  <si>
    <t>5514010</t>
  </si>
  <si>
    <t>5514011</t>
  </si>
  <si>
    <t>Building</t>
  </si>
  <si>
    <t>5514020</t>
  </si>
  <si>
    <t>5514030</t>
  </si>
  <si>
    <t>5514060</t>
  </si>
  <si>
    <t>5515005</t>
  </si>
  <si>
    <t>5515007</t>
  </si>
  <si>
    <t>5516041</t>
  </si>
  <si>
    <t>5516042</t>
  </si>
  <si>
    <t>5519999</t>
  </si>
  <si>
    <t xml:space="preserve">  Services &amp; Charges Subtotal</t>
  </si>
  <si>
    <t>Capital Outlay:</t>
  </si>
  <si>
    <t>5518002</t>
  </si>
  <si>
    <t>5518011</t>
  </si>
  <si>
    <t>5518021</t>
  </si>
  <si>
    <t xml:space="preserve">  Capital Outlay Subtotal</t>
  </si>
  <si>
    <t>Division Total</t>
  </si>
  <si>
    <t>City of Angleton, Texas</t>
  </si>
  <si>
    <t>Part Time Earnings</t>
  </si>
  <si>
    <t>Step Increase</t>
  </si>
  <si>
    <t>Stipend</t>
  </si>
  <si>
    <t>Hurricane OT</t>
  </si>
  <si>
    <t>Hurricane</t>
  </si>
  <si>
    <t>Health Insurance</t>
  </si>
  <si>
    <t>Insurance Subsidy</t>
  </si>
  <si>
    <t>Insurance Commission</t>
  </si>
  <si>
    <t>Worker's Compensation</t>
  </si>
  <si>
    <t>Unemployment</t>
  </si>
  <si>
    <t>Retirement</t>
  </si>
  <si>
    <t>Medical Expense</t>
  </si>
  <si>
    <t>Payroll Accural</t>
  </si>
  <si>
    <t>Repair &amp; Maintenance:</t>
  </si>
  <si>
    <t xml:space="preserve"> Repair &amp; Maintenance Subtotal</t>
  </si>
  <si>
    <t>Miscellaneous:</t>
  </si>
  <si>
    <t>503</t>
  </si>
  <si>
    <t xml:space="preserve">  Miscellaneous Subtotal</t>
  </si>
  <si>
    <t>Other:</t>
  </si>
  <si>
    <t xml:space="preserve">  Other Subtotal</t>
  </si>
  <si>
    <t>General Supplies</t>
  </si>
  <si>
    <t>Chemical Supplies</t>
  </si>
  <si>
    <t>Cleaning Supplies</t>
  </si>
  <si>
    <t>Pool Supplies</t>
  </si>
  <si>
    <t>Vehicle Supply (Gas)</t>
  </si>
  <si>
    <t>Office Supplies</t>
  </si>
  <si>
    <t>Equipment Supplies</t>
  </si>
  <si>
    <t>Equipment</t>
  </si>
  <si>
    <t>Pool Maintenance</t>
  </si>
  <si>
    <t>Computer Maintenance</t>
  </si>
  <si>
    <t>Vehicle Repairs</t>
  </si>
  <si>
    <t>Telephone</t>
  </si>
  <si>
    <t>Utilities</t>
  </si>
  <si>
    <t>General Programs</t>
  </si>
  <si>
    <t>Youth Camps</t>
  </si>
  <si>
    <t>Community Events</t>
  </si>
  <si>
    <t>Health and Wellness</t>
  </si>
  <si>
    <t>Senior Programs</t>
  </si>
  <si>
    <t>Miscellaneous/General Programs</t>
  </si>
  <si>
    <t>Dues &amp; Subscriptions</t>
  </si>
  <si>
    <t>Travel &amp; Training</t>
  </si>
  <si>
    <t xml:space="preserve">Advertising </t>
  </si>
  <si>
    <t>Contract Labor Cleaning</t>
  </si>
  <si>
    <t>AAC - Contract Labor ELIMINATE</t>
  </si>
  <si>
    <t>Contract Labor Instructors</t>
  </si>
  <si>
    <t>Contract Labor - Misc</t>
  </si>
  <si>
    <t>Rec-Bus Services</t>
  </si>
  <si>
    <t>Bank Credit Card Charges</t>
  </si>
  <si>
    <t>Surety &amp; Notary Insurance</t>
  </si>
  <si>
    <t>Insurance</t>
  </si>
  <si>
    <t>Vehicle Insurance</t>
  </si>
  <si>
    <t>Building Insurance</t>
  </si>
  <si>
    <t>Employee Appreciation</t>
  </si>
  <si>
    <t>Contingency</t>
  </si>
  <si>
    <t>Rec Center Refunds</t>
  </si>
  <si>
    <t>Rec-Miscellaneous</t>
  </si>
  <si>
    <t>CE-Equipment</t>
  </si>
  <si>
    <t>Capital Project</t>
  </si>
  <si>
    <t>M&amp;O Capital</t>
  </si>
  <si>
    <t>Energy Savings Electrical</t>
  </si>
  <si>
    <t>Transfer to Fund Balance</t>
  </si>
  <si>
    <t>Transfer to GF for Cardio Eq</t>
  </si>
  <si>
    <t>Transfer to Capt Lease Payment</t>
  </si>
  <si>
    <t>Transfer to SF Cap Rep Fund</t>
  </si>
  <si>
    <t>Trans to Cap Rev Loan</t>
  </si>
  <si>
    <t>Trans to Unemployement Fund</t>
  </si>
  <si>
    <t>Overtime for part time employees</t>
  </si>
  <si>
    <t>Longevity pay at the rate of $60 for each year of service</t>
  </si>
  <si>
    <t>FICA &amp; Medicare</t>
  </si>
  <si>
    <t>Family health insurance subsidy $154 per month per employee</t>
  </si>
  <si>
    <t>Insurance Commission for commercial property - professional service 25%</t>
  </si>
  <si>
    <t>Worker's Compensation Insurance expense</t>
  </si>
  <si>
    <t>City's retirement contribution 12.09%</t>
  </si>
  <si>
    <t>Drug testing and physical exams</t>
  </si>
  <si>
    <t>NA</t>
  </si>
  <si>
    <t>Fuel for rec vehicles</t>
  </si>
  <si>
    <t>ELIMINATE</t>
  </si>
  <si>
    <r>
      <t>Father Daughter Dance/</t>
    </r>
    <r>
      <rPr>
        <sz val="11"/>
        <color rgb="FFFF0000"/>
        <rFont val="Calibri Light"/>
        <family val="2"/>
        <scheme val="major"/>
      </rPr>
      <t>Community Dances</t>
    </r>
  </si>
  <si>
    <t>Fees paid to accept credit cards at the rec center</t>
  </si>
  <si>
    <t>Fees for notaries</t>
  </si>
  <si>
    <t>HR</t>
  </si>
  <si>
    <t>Unemployment expense incurred in 2013-14 to be reimbursed to the unemployment fund 41</t>
  </si>
  <si>
    <t>Parks</t>
  </si>
  <si>
    <t>*Rec Center issued refunds for programs, rentals and memberships</t>
  </si>
  <si>
    <r>
      <t>HVAC maintenance, ceiling tiles, floor and wall ceramic tiles, replacesment lamp lenses, landscape maintenance, site furnishings, domestic hot water boiler, circulation system, plumbing and electrical supplies.</t>
    </r>
    <r>
      <rPr>
        <i/>
        <sz val="11"/>
        <color rgb="FFFF0000"/>
        <rFont val="Calibri Light"/>
        <family val="2"/>
        <scheme val="major"/>
      </rPr>
      <t xml:space="preserve">                                                                       *Increase due to HVAC maintenance$15000</t>
    </r>
  </si>
  <si>
    <t>Partial payment for Cap Rev Loan on Expercise Equipment</t>
  </si>
  <si>
    <r>
      <t xml:space="preserve">Pump repairs, sanitation systems, boilers, and play structures </t>
    </r>
    <r>
      <rPr>
        <i/>
        <sz val="11"/>
        <color rgb="FFFF0000"/>
        <rFont val="Calibri Light"/>
        <family val="2"/>
        <scheme val="major"/>
      </rPr>
      <t>*Increase to cover cost of all supplies **External radiant heaters $15,500</t>
    </r>
  </si>
  <si>
    <t>Auto Allowance</t>
  </si>
  <si>
    <t>Special Job Pay</t>
  </si>
  <si>
    <t>Apparel</t>
  </si>
  <si>
    <t>Parks Vehicle Supplies</t>
  </si>
  <si>
    <t>Parks Equipment Supplies</t>
  </si>
  <si>
    <t>Parks - Contract Labor</t>
  </si>
  <si>
    <t>Parks Irrigation</t>
  </si>
  <si>
    <t>Parks - Ball Field Maintenance</t>
  </si>
  <si>
    <t>Parks - Rental Expenses</t>
  </si>
  <si>
    <t>Parks - CE Intrucstructure</t>
  </si>
  <si>
    <t>Parks - CE Equipment</t>
  </si>
  <si>
    <t>OT for specal events and emergency call outs for parks maintenance</t>
  </si>
  <si>
    <t>Longevity pay at the rate of $60 for each year of service.</t>
  </si>
  <si>
    <t>Car allowance for PAR Director</t>
  </si>
  <si>
    <t>Bilingual pay at the rate of $25 per month.  Funding for one part time employee</t>
  </si>
  <si>
    <t>Funding for employer's share of FICA &amp; medicare</t>
  </si>
  <si>
    <t>Funding for worker's compensation insurance expenses</t>
  </si>
  <si>
    <t>Funding for the City's share of employee retirement expenses.  For, 2018, the City's share is 12.75% of total payroll.  Beginning January 2019, the rate decreases to 12.58%</t>
  </si>
  <si>
    <t>Uniforms for all crew members.  Weekly uniform service has increased in price each year and we will now be purchasing uniforms for each crew member yearly.</t>
  </si>
  <si>
    <t>Computer maintenance and upgrades as well as pens, paper, paperclips, clipboards, tape and all clerical supplies as needed.  Decrease based on historical usage.</t>
  </si>
  <si>
    <t>Expenses for all Parks vehicles and equipment as well as annual state inspection.</t>
  </si>
  <si>
    <t>Parks R&amp;M Vehicles</t>
  </si>
  <si>
    <t>Parks R&amp;M Equipment</t>
  </si>
  <si>
    <t>Parks-Vegetation Replacement</t>
  </si>
  <si>
    <t>Parks R&amp;M Other</t>
  </si>
  <si>
    <t>Parks Infrastructure</t>
  </si>
  <si>
    <t>All park building repairs including restrooms, concessions and monthly alarm monitoring.</t>
  </si>
  <si>
    <t>VOIP service at the service center and 3 departmental cell phones for on call staff</t>
  </si>
  <si>
    <t>Electricity and gas for the service center, park lamps, concession stands and sports field lighting</t>
  </si>
  <si>
    <t>Contribution to brochues published through the recreation center to highlight facilities.</t>
  </si>
  <si>
    <t>Maintenance on irrigation systems installed at the sports complexes.</t>
  </si>
  <si>
    <t>Funding for salaries and 3% increase.</t>
  </si>
  <si>
    <t>Personnel Services:</t>
  </si>
  <si>
    <t>Personnel Services Subtotal</t>
  </si>
  <si>
    <t>Parks  Refunds</t>
  </si>
  <si>
    <t>Parking signs, welding supplies, paint brushes, new blades for saws, sockets, picnic table parts, playground equipment parts, etc.  Increase due to moving ROW equipment supplies to parks 550.</t>
  </si>
  <si>
    <t>Scheduled annual equipment replacement</t>
  </si>
  <si>
    <t>2019-20</t>
  </si>
  <si>
    <r>
      <t xml:space="preserve">Employer's Health &amp; Dental for FY                                                        *15% </t>
    </r>
    <r>
      <rPr>
        <i/>
        <sz val="11"/>
        <color rgb="FFFF0000"/>
        <rFont val="Calibri Light"/>
        <family val="2"/>
        <scheme val="major"/>
      </rPr>
      <t>Increase due to for health insurance , dental and life</t>
    </r>
  </si>
  <si>
    <t>Right of Way</t>
  </si>
  <si>
    <t>Funding for OT expenses for hourly employees in this department</t>
  </si>
  <si>
    <t>ROW Maintenance Fuel</t>
  </si>
  <si>
    <t>Cost of fuel for tractors and equipment in maintaining ROW and 288 corridor</t>
  </si>
  <si>
    <t>ROW Maintenance Equipment</t>
  </si>
  <si>
    <t>Cost of tires, oil, filters, transmission fluid, etc. for tractors.</t>
  </si>
  <si>
    <t>ROW Maintenance R &amp;M Equipment</t>
  </si>
  <si>
    <t>Cost of maintenance and contracted maintenance on equipment such as tractors and weed eaters.</t>
  </si>
  <si>
    <t>Used for $25 per employee to show an appreciation as a bonus.   This also is used to pay for the appreciation check given at a 5, 10, 15, etc. year anniversary at $5 per year.</t>
  </si>
  <si>
    <t>100 Horsepower Tractor and 15 foot batwing mower</t>
  </si>
  <si>
    <t>ABLC</t>
  </si>
  <si>
    <t>Services:</t>
  </si>
  <si>
    <t>Capital Expenditures:</t>
  </si>
  <si>
    <t>Services Subtotal</t>
  </si>
  <si>
    <t>ABL-Legal &amp; Professional</t>
  </si>
  <si>
    <t>ABL - Contingency</t>
  </si>
  <si>
    <t>Micellaneous Expense</t>
  </si>
  <si>
    <t>ABL Infrastructure</t>
  </si>
  <si>
    <t>Transfer to General Fund</t>
  </si>
  <si>
    <t>Transfer to Debt Service</t>
  </si>
  <si>
    <t>Transfer - Lakeside Park Capital</t>
  </si>
  <si>
    <t>Transfer to Pasrk Fund</t>
  </si>
  <si>
    <t>Transfer to Rec Center Infrastructure</t>
  </si>
  <si>
    <t>Transfer to Rec-Mo Capital</t>
  </si>
  <si>
    <t>Transfer to Activity Center Op Fund</t>
  </si>
  <si>
    <t>Transfer to Freedom Park</t>
  </si>
  <si>
    <t>Due to BG Peck Partitions and PAR Comp Plan</t>
  </si>
  <si>
    <t>Keep Angleton Beautiful</t>
  </si>
  <si>
    <t>Education Supplies</t>
  </si>
  <si>
    <t>Awards &amp; Recognition</t>
  </si>
  <si>
    <t>R &amp; M Other</t>
  </si>
  <si>
    <t>468</t>
  </si>
  <si>
    <t>Clean Up Costs</t>
  </si>
  <si>
    <t>Beautification</t>
  </si>
  <si>
    <t>Education</t>
  </si>
  <si>
    <t>Planter Maintenance</t>
  </si>
  <si>
    <t>Contract Labor</t>
  </si>
  <si>
    <t>Advertising</t>
  </si>
  <si>
    <t>Award Expense</t>
  </si>
  <si>
    <t>Appreciation Board</t>
  </si>
  <si>
    <t>Bad Debt Expense</t>
  </si>
  <si>
    <t>Transfer to Fund 117</t>
  </si>
  <si>
    <t>Two Z930M Commercial Ztrack mower</t>
  </si>
  <si>
    <t xml:space="preserve"> 100 Horsepower Tractor and 15 foot batwing mower</t>
  </si>
  <si>
    <t>CE Equipment</t>
  </si>
  <si>
    <t>Detail of Revenues</t>
  </si>
  <si>
    <t>Parks &amp; Recreation</t>
  </si>
  <si>
    <t>Parks &amp; Recreation Subtotal</t>
  </si>
  <si>
    <t>Transfers:</t>
  </si>
  <si>
    <t xml:space="preserve"> Transfers Subtotal</t>
  </si>
  <si>
    <t>Family Membership</t>
  </si>
  <si>
    <t>Individual Membership</t>
  </si>
  <si>
    <t>Senior Membership</t>
  </si>
  <si>
    <t>Room Rental Fees</t>
  </si>
  <si>
    <t>Daily entry Fee</t>
  </si>
  <si>
    <t>Other</t>
  </si>
  <si>
    <t>Membership Youth</t>
  </si>
  <si>
    <t>Military Membership</t>
  </si>
  <si>
    <t>Transfers from ABLC</t>
  </si>
  <si>
    <t>Transfer from ABL-Mo Capital</t>
  </si>
  <si>
    <t>Loan Proceeds</t>
  </si>
  <si>
    <t>Transfer from ABLC Infract</t>
  </si>
  <si>
    <t>Interest</t>
  </si>
  <si>
    <t>Transfer from Swimming Pool</t>
  </si>
  <si>
    <t xml:space="preserve">FEMA Reimbursement </t>
  </si>
  <si>
    <t>Donations</t>
  </si>
  <si>
    <t>Communty Special Events</t>
  </si>
  <si>
    <t>Health &amp; Wellness</t>
  </si>
  <si>
    <t>Micellaneous Programs</t>
  </si>
  <si>
    <t>Miscellaneous</t>
  </si>
  <si>
    <t>KAB Donations</t>
  </si>
  <si>
    <t>KAB Awards</t>
  </si>
  <si>
    <t>Transfrom From GF Court Fines</t>
  </si>
  <si>
    <t>KAB Waste Connections Income</t>
  </si>
  <si>
    <t>Planter Advertising</t>
  </si>
  <si>
    <t>Micellaneous</t>
  </si>
  <si>
    <t>Transfer From Fund Balance</t>
  </si>
  <si>
    <t>2018 Debt Issue</t>
  </si>
  <si>
    <t>Transfer From General Fund</t>
  </si>
  <si>
    <t>Maintenance</t>
  </si>
  <si>
    <t>Capital Expense</t>
  </si>
  <si>
    <t>KTB Conference: $375 for seven members and one employee; Hotel:$3200</t>
  </si>
  <si>
    <t>Conservation education supplies</t>
  </si>
  <si>
    <r>
      <t xml:space="preserve">Computer usage and lease (BCOS $3503 &amp; KM $4590), annual renewal of our operation software $7500, misc. software, computer updates, and all peripherals .                                                             </t>
    </r>
    <r>
      <rPr>
        <sz val="11"/>
        <color theme="4"/>
        <rFont val="Calibri Light"/>
        <family val="2"/>
        <scheme val="major"/>
      </rPr>
      <t/>
    </r>
  </si>
  <si>
    <t>Father Daughter Dance/Mother Son Dance</t>
  </si>
  <si>
    <t>$85 per week x 83 x 9 weeks = $63,495 (this could be possible estimate for next year using only resident fee and saying each camper signs up for all 9 weeks) Projected estimate this year is based on the different types of fees we have (3 or more weeks fee) and what the Civic Rec report said.</t>
  </si>
  <si>
    <t xml:space="preserve">We made $3,345 revenue off the Father Daughter Dance - cost of dance $2,869 = profit of $476. So far we have made a revenue of $1,700 on the Mother Son Dance - estimated cost of dance $1,600 = $100 profit. </t>
  </si>
  <si>
    <t>Father Daughter Dance cost spent $2,869- Decor, $1201.84, Food Supplies - $1041.83,  DJ- $250, Flowers - $138.60, Dry Cleaning for Tablecloths - $70, Tableware - $99.39, Photos - $47.61, Light Up Rings - $71.92 AND projected estimate spent on Mother Son Dance is $1,600 - Decor - $678.30, Candy - $109.89, DJ - $250, Yard Sign Patches- $20, Food/Drink - $425, Utinsils - $75, Photos - $40</t>
  </si>
  <si>
    <t>We made $1690 off the "Ugly Sweater" 5k Run &amp; $2855 off of the Mardi Gras 5k. We made $505 off of the "Ugly Sweater" 5k and $1295 off of the "Mardi Gras" 5k Run. I'm expecting to make $3,000 off of the "Light Up Angleton" 5k because we increased the price and the summer run is usually our largest run.</t>
  </si>
  <si>
    <t>Fall Family Festival Vendor revenue - $225, Seussical Christmas Revenue - $1,230, Daddy Daughter Hair Workshop projected revenue - $200 (20 couples x $10 resident fee) No revenue will be made from Movie Under the Stars or Pictures with the Easter Bunny.</t>
  </si>
  <si>
    <t>We made $320 off of "Start Smart" and we are estimated to spend $600 off of the program this year for sports manuals &amp; equipment. We will make money off of this program in the future because all supplies are already purchased. I am estimating that 40 kids sign up for "Road Warriors" which we will make $1800 off of. I am spending $825 on Road Warriors out of the Misc. budget for Field Rental, Shirts and other supplies. Cardboard Boat Regatta - projected $360 (24 teams x $15 resident fee), Family Olmpics - projected $500 (20 teams x $25 resident fee)</t>
  </si>
  <si>
    <t xml:space="preserve"> Projected estimate calculated by adding Fall Family Festival $3818 (Petting Zoo - $525,Rock Wall - $700,Pirate’s Revenge - $1,245,Inflatables -$995,Pumpkins - $388,Decorations – $125.98)
 Christmas Event $2531  ($849 inflatables, $142.80 light up rings giveaway, $100 donation to AISD Art Club for face painting, $Craft Supplies $122, Food/Decor - $1,317.20) + Pics with the Easter Bunny $183 ($139.52 for candy filled eggs/easter tattoos, $4 for hanging flowers for photo backdrop, $39.48 for egg decor) + Event Sinage $100 + Movie Under the Stars $3,398 (Two movies $790, Movie Screen 1,200, projector $1,400) +  Daddy Daughter Hair Workshop $190 (hair supplies)</t>
  </si>
  <si>
    <t xml:space="preserve">2 Quarter Playbooks: 9964, Canva Images: $30, Yard Signage &amp; Patches: $332, Canva Subscription  $142.45 (reallocating charges rest of fiscal year) </t>
  </si>
  <si>
    <t>My estimated budget expenditure is $39,230to pay Group Exercise instructors and to pay 2 Road Warriors Track Coaches who get paid $20/hour to work 9 hours per week for this 6 week program. $37,070 is an estimated expenditure for instructors and $2,160 for 2 Road Warriors Coaches.</t>
  </si>
  <si>
    <t>I still have 2 more trip sign up date before the end of the budget year.  I averaged about $2000.00 per sign up.</t>
  </si>
  <si>
    <t xml:space="preserve">MF PM - $3000    Upholersty $450    Repairs $2004                      Gym Wipes $1920    Towels $511    New Equipmewnt $1100  </t>
  </si>
  <si>
    <t>EoM Sonic Gift Card- $120   Summer Staff Party- $60 (food for 30 employees)   Christmas Party- $60 (food for 30 employees)</t>
  </si>
  <si>
    <t>Seasonal parties $120, PT gift cards $240, etc.</t>
  </si>
  <si>
    <t>Stampage- $521.35  Pens-$360  Copy Paper-$994.44  Receipt Paper-$46.08  Laminationg Sleeves-$95.96  Batteries-$79.04  Business Cards-$149.96  Folders/Dividers/Binders-$144.41  Office Furniture -$303.99  Misc Office Supplies- $425.61</t>
  </si>
  <si>
    <t>Scent - $991.20  Gym Wipes- $873.68Toilet Paper- $890.06  Multifold Towels- $843.70  Bleach-$158.04  Laundry Detergent- $331.97  Hand Soap- $911.52  Windex-$68.57  Envirox-$530.76  Trash Liners-$891.43  Scent-$323.95  FreshNEasy- $1050.93  Toilet Cleaner-$109.68  Stainless Steel-$300  Gloves-$255.32 Misc Cleaning Supplies- $198.79</t>
  </si>
  <si>
    <t>CivicRec $24,250   Sportsman $1265    BCOS $3503.13    Konica Minolta $4590.56   Sportsman renew($1265) and CP Pay and Authorize gateway charge ($2500) caused for budget to go over. Both were a 1 time charge.</t>
  </si>
  <si>
    <t xml:space="preserve">Radiant Heaters- $17,030.5  Pool/Spa Heaters- $1,750 Sanitation systems- $275  Misc Repairs (Gargae doors, Chair lift, etc)- $1,917.75  </t>
  </si>
  <si>
    <t>I’m projected to use $1,500or 3 races along with the finishline overhang. Race #1-$184.50, race #2- $600 &amp; race #3-$700 with overhang banner and to have "The Weeds" play at the "Light UP Angleton 5k"-$400, 250 for Trick or Trot USATF course certification</t>
  </si>
  <si>
    <t xml:space="preserve"> "Ugly Sweater" 5k run-$1035 &amp; to complete the first 2  races of the series; Mardi Gras 5k-$971 and an estimated $1304 for the "Light Up Angleton 5k.. This budget covered 3 5k races, The Health &amp; Fitness Expo- $90 &amp; The Summer Aqua Zumba Bash-$50. 5k Cost, Medals-$450, Winner Prizes- $100, Age Group Prizes-$350, Swag Bag items-$100, Food-$100. Fitness Expo- Balloons &amp; Refreshments-$90, Summer Aqua Zumba Bash-$50(Refreshments)</t>
  </si>
  <si>
    <t xml:space="preserve">Decrease by $1500. I have been able to cut cost back a little for the Mother Son Dance and Father Daughter Dance.                                                 Father Daughter Dance: Decor, $1150 (will spend less on decor), Food Supplies - $1100 (we ran low on food last year),  DJ- $250, Flowers - $150 (we were short a few flowers for people), Tableware - $100, Photos - $50, Light Up Rings - $73, yard sign patches $20 (will take from this budget instead of advertising), dry cleaning - $70 AND projected estimate spent on Mother Son Dance : Decor - $685, Candy - $109.89, DJ - $250, Yard Sign Patches- $20, Food/Drink - $425, Utinsils - $75, Photos - $40 - </t>
  </si>
  <si>
    <t xml:space="preserve">I would like to keep the budget at $20000.00 because I would like to incorporate a 2 night over night trip sometime in the next budget year.  Which will add $1000.00 to my figures. Wednesday lunch and crafts $1100.00, Bingo $900.00, Overnight trips $10,600.00, Day trips $ 3540.00, Christmas Party $1500.00, Birthday Party $ 750.00, Tea &amp; Talk $ 80.00, Movie &amp; Popcorn day $20.00, Walk in Park $ 10.00, Cultural activity $500.00                                                                                                                                            </t>
  </si>
  <si>
    <t>Field Trip - $25,000,  Camp shirts - $2,000  Lunches - $2,500, Programs - $5,000, Snacks &amp; Water - $2,000,  Crafts &amp; Games - $600, Suncreen/First Aid/Prizes - $500, Misc - $800</t>
  </si>
  <si>
    <t>Stampage- $750  Pens-$360  Copy Paper-$1000  Receipt Paper-$150  Laminationg Sleeves-$150  Batteries-$100  Business Cards-$150  Folders/Dividers/Binders-$250  Office Furniture -$350  Misc Office Supplies- $450</t>
  </si>
  <si>
    <r>
      <t>*TRAPS Annual Institute, NRPA, TRAPS East Region Workshop,  TPPC Conference &amp; Guard Certifications 
TRAPS Annual Conference Rec. Supt. El Paso: Registration $265 Travel $215.78 (FLIGHT), Hotel $430.94 (3 DAYS, 2 NIGHTS), Food $25.51  Total:</t>
    </r>
    <r>
      <rPr>
        <sz val="11"/>
        <color rgb="FF7030A0"/>
        <rFont val="Calibri Light"/>
        <family val="2"/>
        <scheme val="major"/>
      </rPr>
      <t xml:space="preserve"> $937.23</t>
    </r>
    <r>
      <rPr>
        <sz val="11"/>
        <rFont val="Calibri Light"/>
        <family val="2"/>
        <scheme val="major"/>
      </rPr>
      <t xml:space="preserve">
Texas Public Pool Council for Pool Manager San Antonio: Registration $305.25, Travel $  , Hotel $599.88, Food $36.69  Total: </t>
    </r>
    <r>
      <rPr>
        <sz val="11"/>
        <color rgb="FF7030A0"/>
        <rFont val="Calibri Light"/>
        <family val="2"/>
        <scheme val="major"/>
      </rPr>
      <t xml:space="preserve">$941.82 </t>
    </r>
    <r>
      <rPr>
        <sz val="11"/>
        <rFont val="Calibri Light"/>
        <family val="2"/>
        <scheme val="major"/>
      </rPr>
      <t xml:space="preserve">
TRAPS Summer Camp Summit: No one attended </t>
    </r>
    <r>
      <rPr>
        <sz val="11"/>
        <color rgb="FF7030A0"/>
        <rFont val="Calibri Light"/>
        <family val="2"/>
        <scheme val="major"/>
      </rPr>
      <t xml:space="preserve">$0.00 </t>
    </r>
    <r>
      <rPr>
        <sz val="11"/>
        <rFont val="Calibri Light"/>
        <family val="2"/>
        <scheme val="major"/>
      </rPr>
      <t xml:space="preserve">
TRAPS East Region Workshop for Rec. Supt., Pool Manager, Facility Manager, Senior Coordinator, two Rec. Spec.:</t>
    </r>
    <r>
      <rPr>
        <sz val="11"/>
        <color rgb="FF7030A0"/>
        <rFont val="Calibri Light"/>
        <family val="2"/>
        <scheme val="major"/>
      </rPr>
      <t>$210</t>
    </r>
    <r>
      <rPr>
        <sz val="11"/>
        <rFont val="Calibri Light"/>
        <family val="2"/>
        <scheme val="major"/>
      </rPr>
      <t xml:space="preserve">
NRPA CPRP: Certification and learning materials for Recreation Superintendent </t>
    </r>
    <r>
      <rPr>
        <sz val="11"/>
        <color rgb="FF7030A0"/>
        <rFont val="Calibri Light"/>
        <family val="2"/>
        <scheme val="major"/>
      </rPr>
      <t xml:space="preserve">$489.61         </t>
    </r>
    <r>
      <rPr>
        <sz val="11"/>
        <rFont val="Calibri Light"/>
        <family val="2"/>
        <scheme val="major"/>
      </rPr>
      <t xml:space="preserve">                                                                             Food Handlers License for Sr Coord:</t>
    </r>
    <r>
      <rPr>
        <sz val="11"/>
        <color rgb="FF7030A0"/>
        <rFont val="Calibri Light"/>
        <family val="2"/>
        <scheme val="major"/>
      </rPr>
      <t xml:space="preserve"> $9.99    </t>
    </r>
    <r>
      <rPr>
        <sz val="11"/>
        <rFont val="Calibri Light"/>
        <family val="2"/>
        <scheme val="major"/>
      </rPr>
      <t xml:space="preserve">                                           TRAPS Rewnewal  &amp; GGPARDA: $55, $70 :</t>
    </r>
    <r>
      <rPr>
        <sz val="11"/>
        <color rgb="FF7030A0"/>
        <rFont val="Calibri Light"/>
        <family val="2"/>
        <scheme val="major"/>
      </rPr>
      <t xml:space="preserve"> $125 </t>
    </r>
    <r>
      <rPr>
        <sz val="11"/>
        <rFont val="Calibri Light"/>
        <family val="2"/>
        <scheme val="major"/>
      </rPr>
      <t xml:space="preserve">                                       Staff Lifeguarding &amp; CPR Training: WSI Class $300, AC Certs. $114, Staff ReCerts Guards $600 Total: </t>
    </r>
    <r>
      <rPr>
        <sz val="11"/>
        <color rgb="FF7030A0"/>
        <rFont val="Calibri Light"/>
        <family val="2"/>
        <scheme val="major"/>
      </rPr>
      <t xml:space="preserve">$1,014 </t>
    </r>
    <r>
      <rPr>
        <sz val="11"/>
        <rFont val="Calibri Light"/>
        <family val="2"/>
        <scheme val="major"/>
      </rPr>
      <t xml:space="preserve">
</t>
    </r>
  </si>
  <si>
    <t>Vehicles repairs and inspections - 2 rec vehicles and senior bus          Inspections &amp; Registrations: $150 Oil &amp; Routine Maint. Accessories: $400 Vehicles Repairs (Batteries, Tires etc.): $950</t>
  </si>
  <si>
    <t>Rec Supt. Phone Allowance: $480</t>
  </si>
  <si>
    <t>Electric: 28,559.49  Gas: 20337.63   Projected Electric Total: 68542.77 Projected Gas Total: 34864.60</t>
  </si>
  <si>
    <r>
      <t>Affilate memberships and annual subscriptions including:Prime, WhenToWork, TRAPS, NRPA, Sam's Club, Canva &amp; Adobe. 
TRAPS Rec. Supt., 2 Rec Specialists, Pool Mananger, Senior Coordinator and Facility Manager: $360, NRPA FOR REC.: $100, TPPC FOR Pool Manager.: $50, , Prime: $120, Adobe: $232.96</t>
    </r>
    <r>
      <rPr>
        <sz val="11"/>
        <rFont val="Calibri Light"/>
        <family val="2"/>
        <scheme val="major"/>
      </rPr>
      <t xml:space="preserve">, WhenToWork Scheduling Software: $300, Canva: $184.15, Neal Insurance: 71.00, </t>
    </r>
    <r>
      <rPr>
        <sz val="11"/>
        <color rgb="FFFF0000"/>
        <rFont val="Calibri Light"/>
        <family val="2"/>
        <scheme val="major"/>
      </rPr>
      <t>NRPA Membership: $175</t>
    </r>
    <r>
      <rPr>
        <sz val="11"/>
        <rFont val="Calibri Light"/>
        <family val="2"/>
        <scheme val="major"/>
      </rPr>
      <t xml:space="preserve">
I would like to add an additional $100.00 to pay for the medical certificate needed to drive the bus. - PA</t>
    </r>
  </si>
  <si>
    <t xml:space="preserve">Chlorine-$3,045 (going to order more)  Chemtrol Lease-$2,500 (Some of last years leases are in this budget)     CO2- $6,665.73   Misc Chemicals-$418.42 </t>
  </si>
  <si>
    <t xml:space="preserve">That is my estimate based on using the formula: total miles x 2 buses = # x $2.25 (gas cost) = $amount. The price always ends up being higher then what I estimate. This is dependant on actual cost of gas, addictional miles if there is a deter, time on bus, etc . Estimated cost for Wednesday field trips is $3,091.50 (9 field trips) and estimated cost for Thursday field trips is $ 1,404 (9 field trips).  Last year I was over by $600 and the year before that $700 when only $5,000 was budgeted for gas. I belive the $6,500 will actually cover it. </t>
  </si>
  <si>
    <t>We always go on similar field trips each year, so price will remain consistant.  Estimated cost for Wednesday field trips is $3,091.50 (9 field trips) and estimated cost for Thursday field trips is $ 1,404 (9 field trips).</t>
  </si>
  <si>
    <t>Uniforms- $538.16  Reagents- $395.70  First aid supplies - $43.43   AED(2)- $2,766  Misc.- $285.31  Rescue Tubes ( going to order)- $281.70  Chairs(going to order)- $300  ALOA- $1,200   Pool signage - $300</t>
  </si>
  <si>
    <t>SUSIE</t>
  </si>
  <si>
    <t>Start Smart &amp; Road Warriors</t>
  </si>
  <si>
    <t>Annual Recreation Center equipment replacement</t>
  </si>
  <si>
    <r>
      <t xml:space="preserve">Inspections &amp; Registrations on 2 Rec Vehicles &amp; Bus: $138.50 Oil and Wipers: $71.09 Vehicle Repairs: 134.99 </t>
    </r>
    <r>
      <rPr>
        <sz val="11"/>
        <color rgb="FFFF0000"/>
        <rFont val="Calibri Light"/>
        <family val="2"/>
        <scheme val="major"/>
      </rPr>
      <t>Bus Wrap: 4000?</t>
    </r>
  </si>
  <si>
    <r>
      <t xml:space="preserve">CO2, Chlorine, and non-chlorine shock, sodium bicarbonate, clarifier, metal out, and miscellaneous chemicals as needed </t>
    </r>
    <r>
      <rPr>
        <i/>
        <sz val="11"/>
        <rFont val="Calibri Light"/>
        <family val="2"/>
        <scheme val="major"/>
      </rPr>
      <t>Increase to cover cost of all supplies</t>
    </r>
  </si>
  <si>
    <t xml:space="preserve"> I'm requesting $1,000 to put on another 5k race to complete the series and $670 for finisher shirts &amp; finisher medals for everyone who completes the series.   $250 for medals to an estimated 50 finishers and $420 shirts to an estimated 50 series finishers. Adult Volleyball League - $1000                                               </t>
  </si>
  <si>
    <t>Senior High tea $ 200 for food, $100 for decorations, $70 for cake stands, $ 75 for cups and plates, $45 for staff.  Teen Pool Night $500, Amazing Race $1000, Basketball/Football/Ultimate Frisbee/Sand Volleyball $3000</t>
  </si>
  <si>
    <t xml:space="preserve">Affilate memberships and annual subscriptions including: Prime, WhenToWork, TRAPS, NRPA, Sam's Club, Texas Highways &amp; GGCPARDA. 
TRAPS Rec. Supt., 2 Rec Specialists, Pool Manager, Senior Coordinator and Facility Manager: $600, NRPA FOR REC. COOR.: $175, TPPC FOR Pool Manager: $50, GGCPARDA: $70, Prime: $120 ,  WhenToWork Scheduling Software: $300, Canva: $156, Wufoo: $349 Fitness on Demand Subscription $1600 (from 418) Sesac Music License $444.57, MPLC $597
</t>
  </si>
  <si>
    <t>Moved custodian/maintenance into salaries</t>
  </si>
  <si>
    <t>moved FT custodian into regular earnings</t>
  </si>
  <si>
    <t>changed based on last year actual</t>
  </si>
  <si>
    <t>took out of wrong account</t>
  </si>
  <si>
    <t xml:space="preserve">Wednesday lunch $1100.00, Bingo $900.00, Overnight trips $10,500.00, day trips $ 3550.00, Christmas party $ 1279.00, Birthday party $750.00, Movie &amp; popcor $ 30.00, Walk in park $ 10.00  &amp;Tea &amp; Talk $ 80.00. </t>
  </si>
  <si>
    <t>Start Smart Cost: $ 550; Manuals($275), Supplies (Goals,Bats,Balls,Gloves($300)  Cardboard Boat Regatta Cost: $425, $225 would be cost of private pool party that may have been reserved on that date and $200 for awards, Cost of Family Olympics: $402, Water Bottles - $10, Participation medals -$79, Engraved Trophy for top three families - $13, Game Items - $200, Misc - $100 . Fitness on Demand $2400, Road Warriors $900, bball $2400 and PARD Month $500</t>
  </si>
  <si>
    <t>Contingency funds for unexpected expenses. SUSIE</t>
  </si>
  <si>
    <t>NewWave- $995.14   Lanyards- $730   Folding Chairs- $980.58   Coffee Supplies- $819.19   Building Supplies- $929.98   Decorations- $70.06   Staff Shirts- $1,813   Swim Diapers- $648   First Aid- $51.57   Wristbands- $376.50   Volley ball set- $1,124.09  Towels-$255.46 Camera Replacement-$700</t>
  </si>
  <si>
    <t>Paper goods fo the Rec Center including: fragrance supplies, weight room disinfectant, mops, brooms, trash liners, shower soap, steel polish, etc. *Decreasing due to elimination of toilet seat covers, shampoo and conditioner. Scent will decrease from stopping Scent Air ($1,486.8/year) seeking alternative option.Toilet Paper- $1000  Multifold Towels- $1000  Bleach-$250  Laundry Detergent- $400  Hand Soap- $1100  Windex-$75  Envirox-$600  Trash Liners-$1100  Scent-$350  FreshNEasy- $1100  Toilet Cleaner-$150  Stainless Steel-$350  Gloves-$300 Misc Cleaning Supplies- $250 Gym Wipes-$1920</t>
  </si>
  <si>
    <t>General supplies for Recreation Center including:small weight room equipment, staff uniforms, promotional items, wrist bands, etc.  NewWave will be $1,013.28 due to price increase.  Lanyards- $1460   Folding Chairs- $1000   Coffee Supplies- $1000   Building Supplies- $1000   Decorations- $100   Swim Diapers- $700   First Aid- $100   Wristbands- $600     Towels-$511 Replacing of 5 basketball rims and backboard edge pads-$3650</t>
  </si>
  <si>
    <t xml:space="preserve">HVAC maintenance: $13,718 ceiling tiles $361.43, Lighting &amp; Electrical $$15,916.94, Plumbing $$2,154.50, landscape maintenance $154.88, site furnishings $338.94, Fixtures and maint. $517.91, annual inspections (Killum, BayArea Fire &amp; Coastal Backflow) $1,265   **Plan to use full budget with electrical due to issues with radient pool heaters </t>
  </si>
  <si>
    <t xml:space="preserve">Lifeguard uniforms and supplies, first aid supplies, tubes, training supplies, stands, chairs, etc., Reagnets-$ 400  CPR Mask/whistles/hip pack- $345 Chiars- $500 First aid- $200 </t>
  </si>
  <si>
    <t>CAPITAL REQUEST</t>
  </si>
  <si>
    <t>Description</t>
  </si>
  <si>
    <t>Division</t>
  </si>
  <si>
    <t>Cost</t>
  </si>
  <si>
    <t>Vendor</t>
  </si>
  <si>
    <t>Gym Curtain</t>
  </si>
  <si>
    <t>Academic Specialities</t>
  </si>
  <si>
    <t>Backup Generators</t>
  </si>
  <si>
    <t>Bates Score Boards</t>
  </si>
  <si>
    <t>Varsity Scoreboards</t>
  </si>
  <si>
    <t xml:space="preserve">DickeyBates Restroom </t>
  </si>
  <si>
    <t>Corworth</t>
  </si>
  <si>
    <t>Bates Basketball Roof</t>
  </si>
  <si>
    <t>Diaz Roofing</t>
  </si>
  <si>
    <t>Maintenance Technician</t>
  </si>
  <si>
    <t>Field Maintenance Crew Member</t>
  </si>
  <si>
    <t>10' Mower</t>
  </si>
  <si>
    <t>16 ' trailer</t>
  </si>
  <si>
    <t>Marketing &amp; Beautification Coordinator $25/hr</t>
  </si>
  <si>
    <t>including benefits</t>
  </si>
  <si>
    <t>Pool Heater Electrical</t>
  </si>
  <si>
    <t>Penney's Electric</t>
  </si>
  <si>
    <t>Gateway Signage</t>
  </si>
  <si>
    <t>KAB</t>
  </si>
  <si>
    <t>Clark Condon</t>
  </si>
  <si>
    <t>Increase due to increase in pay to two contract instructors from 20/hour to 25/hour.</t>
  </si>
  <si>
    <t>Lifegaurd Wages $10/hour/Recreation Clearn $9/hour</t>
  </si>
  <si>
    <t>Field Maintenance Crew Leader</t>
  </si>
  <si>
    <t>Parks crew and Field Maintenance Crew</t>
  </si>
  <si>
    <t xml:space="preserve">Bunker Rake </t>
  </si>
  <si>
    <t>Field Maintenance Crew</t>
  </si>
  <si>
    <t>Chalker</t>
  </si>
  <si>
    <t xml:space="preserve">Visioning, branding and gateway signage - </t>
  </si>
  <si>
    <t>CPRP for Rec Supt.</t>
  </si>
  <si>
    <t xml:space="preserve">Front Desk Staff Shirts-$2000 </t>
  </si>
  <si>
    <t xml:space="preserve">Maintenance on cleaning and fitness equipment.  </t>
  </si>
  <si>
    <t xml:space="preserve">HVAC maintenance: $13000,  ceiling tiles $2000, Lighting &amp; Electrical $15000, Plumbing $3,000, landscape maintenance $2000, site furnishings $2000 (include outdoor picnic table), Fixtures and maint. $1000, annual inspections (Killum, BayArea Fire &amp; Coastal Backflow) $1,265   **Budget helps cover unexpected emergency maint. projects such as a/c replacment. </t>
  </si>
  <si>
    <t>Rec Supt. Phone Allowance: $480 and Summer Camp phone 12 weeks</t>
  </si>
  <si>
    <t>Pump repairs, sanitation systems, boilers - $6000 based.  Need sand filters  7,000 and pool dampers $10,500</t>
  </si>
  <si>
    <t xml:space="preserve">*TRAPS Annual Institute, NRPA,TRAPS Camp Summit, TPPC Conference 
TRAPS Annual Conference Rec. Supt. &amp; 5 Rec employees Galveston: Registration $1800 Travel $100, Hotel $600 (Staff to stay 1 night &amp; drive other days) , Food $220  Total: $2720                        NRPA for Rec Supt. Registration: $485 Travel: $500   Hotel: $700  Food: $100 Total: $1685
Texas Public Pool Council for Pool Manager San Antonio: Registration $310, Travel $100, Hotel $500, Food $150  Total: $1,060
TRAPS Summer Camp Summit: Registration $80, Lodging $120 Travel $50 and food $50 Total: $300
Staff CPR/WSI/Guard Training: $1000
Group Fitness Instructor Training($700) $100 for  instructor to update certifications or CPR certifications.
</t>
  </si>
  <si>
    <t>Four quarterly playbooks 5000 copies each issue; goes to AISD elementary schools</t>
  </si>
  <si>
    <t>Misc. contract labor including: special event assistance and 5k timer.  Increase due to Rec Center Equipment PM $3000; HVAC PM $17208</t>
  </si>
  <si>
    <t xml:space="preserve">Funding for eight full time employees including: Recreation Superintendent, Facility Manager, two Recreation Specialists, Pool Manager, Senior Coordinator, FT Custodian and Marketing &amp; Beautification Coordinator.  This amount, also, includes a 25% of a </t>
  </si>
  <si>
    <t>Start Smart,  Fitness on Demand $2400, Road Warriors $900, bball $2400 and PARD Month $500</t>
  </si>
  <si>
    <t xml:space="preserve">Budget should stay the same so we can use the funds towards another inflatable or ride for Fall Family festival ($700-$1000) and two more movies for summer movie series ($395 each=$790) , Cardboard Boat Regatta Cost: $425, $225 would be cost of private pool party that may have been reserved on that date and $200 for awards, Cost of Family Olympics: $402, Water Bottles - $10, Participation medals -$79, Engraved Trophy for top three families - $13, Game Items - $200, Misc - $100 . </t>
  </si>
  <si>
    <t>Gym Curtain $20,000, Backup Generator $200,000  &amp; electrical repairs for radiant heaters $30,000.</t>
  </si>
  <si>
    <t>FINANCE</t>
  </si>
  <si>
    <t>10' mower all open spaces - $8566, 5100E $56,295- replacing 19 yr old equipment needing clutch (3rd one/$5K each) and will be used for loader, move dirt, pull trees, etc. can attach 6' tiller ($2156).</t>
  </si>
  <si>
    <t>Two 150 Ford SuperCrew XL</t>
  </si>
  <si>
    <t>Two Bush Hog ztrac mowers</t>
  </si>
  <si>
    <t>Parks replacement $8877ea</t>
  </si>
  <si>
    <t>Field Maintenance Eq. $9100 ea</t>
  </si>
  <si>
    <t>Two John Deere ztrac mowers for field maintenance</t>
  </si>
  <si>
    <t>Bates scoreboards $15000, Bates Basketball Pavilion $45000 &amp; Dickey Bates Restroom $202339</t>
  </si>
  <si>
    <t>Field conditioner, sod cutter, clay, chalk, paint, windscreens, and herbicide for BG Peck, Freedom and Bates.</t>
  </si>
  <si>
    <t>Affilate memberships and annual subscriptions for Parks &amp; Rec Director including: TRAPS $100, NRPA $100, &amp; GGCPARDA $75. 
Parks Super.: Pesticide License $100 and TRAPS $100</t>
  </si>
  <si>
    <r>
      <rPr>
        <sz val="11"/>
        <rFont val="Calibri Light"/>
        <family val="2"/>
        <scheme val="major"/>
      </rPr>
      <t>Travel and training expenses for Director to attend conferences to attain CEUs to maintain designation.  The line item also funds the exam and renewal of an herbicide/pesticide license.                         
TRAPS Annual Conference Director and Parks. Supt. Registration $600 Hotel $784 (4 DAYS), Food $472; NRPA: Registration $455 Travel $250 (Flight), Hotel $640 (4 DAYS), Food $276, TRAPS East Region Workshop &amp; Maintenance Rodeofor Director &amp; Parks division:$600</t>
    </r>
    <r>
      <rPr>
        <sz val="11"/>
        <color rgb="FFFF0000"/>
        <rFont val="Calibri Light"/>
        <family val="2"/>
        <scheme val="major"/>
      </rPr>
      <t xml:space="preserve">
</t>
    </r>
    <r>
      <rPr>
        <sz val="11"/>
        <rFont val="Calibri Light"/>
        <family val="2"/>
        <scheme val="major"/>
      </rPr>
      <t xml:space="preserve">TRAPS Lunch &amp; Learn CEUs for Director.:$90      </t>
    </r>
    <r>
      <rPr>
        <sz val="11"/>
        <color rgb="FFFF0000"/>
        <rFont val="Calibri Light"/>
        <family val="2"/>
        <scheme val="major"/>
      </rPr>
      <t xml:space="preserve">                             </t>
    </r>
    <r>
      <rPr>
        <sz val="11"/>
        <rFont val="Calibri Light"/>
        <family val="2"/>
        <scheme val="major"/>
      </rPr>
      <t>CPSI:$525, Pesticide License: $100, Texas A&amp;M Turfgrass Management short course $595.</t>
    </r>
  </si>
  <si>
    <t xml:space="preserve">Routine vehicle maintenance as well as repairs.  </t>
  </si>
  <si>
    <t>Maintenance expenses for mowing equipment, tractors, trimmers, etc.</t>
  </si>
  <si>
    <t>Routine maintenance at parks including playground feature repairs, mulch, painting, sand, plumbing, concrete, scout projects, electric repairs, glass, wood replacement, light bulbs, etc.  Increase due to maintaining proper fall material levels, playground repairs and ADA transitions.</t>
  </si>
  <si>
    <t>Expenses for antique street lights and heart signs.  Increase to cover the costs of light replacement, contractors to complete and updated globes for all yellow globes.</t>
  </si>
  <si>
    <t xml:space="preserve">Expenses associated with landscaping and trees in all existing parks and the 5 mile section of SH288 with overpasses. </t>
  </si>
  <si>
    <t>Shop tools and supplies, toilet paper, paper towels, cleaning supplies, insect control, pesticides, snacks and food for Parks Board Meetings, gloves, flags, padlocks and key copies.   Increase for rising cost of herbicide chemicals.  Herbicide chemicals on sports fields caused an increase.</t>
  </si>
  <si>
    <t>Funding for salaries and 2% increase.</t>
  </si>
  <si>
    <t>Funding for salaries and 2% increase. Wages include Parks &amp; Rec Admin. Assistant ($18.87/hr), new Maintenance Tech ($13.40/hr), two field maintenance crew members ($13.40/hr), field maintenance crew leader ($16.55/hr) and 75% of a FT maintenance custodian.</t>
  </si>
  <si>
    <r>
      <t xml:space="preserve">Employer's Health &amp; Dental for FY*15% </t>
    </r>
    <r>
      <rPr>
        <i/>
        <sz val="11"/>
        <rFont val="Calibri Light"/>
        <family val="2"/>
        <scheme val="major"/>
      </rPr>
      <t>Increase due to for health insurance , dental and life</t>
    </r>
  </si>
  <si>
    <r>
      <t xml:space="preserve">Employer's Health &amp; Dental for FY                                                        *15% </t>
    </r>
    <r>
      <rPr>
        <i/>
        <sz val="11"/>
        <rFont val="Calibri Light"/>
        <family val="2"/>
        <scheme val="major"/>
      </rPr>
      <t>Increase due to for health insurance , dental and life</t>
    </r>
  </si>
  <si>
    <t>PAR Director CPRP 900 and Parks Supt. CPSI 900 and Pesticide 600</t>
  </si>
  <si>
    <t xml:space="preserve">Fuel expense for all parks vehicles and equipment.  </t>
  </si>
  <si>
    <r>
      <rPr>
        <sz val="11"/>
        <rFont val="Calibri Light"/>
        <family val="2"/>
        <scheme val="major"/>
      </rPr>
      <t>Four ztrac mowers (two for parks $17754 &amp; two for field maintenance $18200)</t>
    </r>
    <r>
      <rPr>
        <sz val="11"/>
        <color rgb="FFFF0000"/>
        <rFont val="Calibri Light"/>
        <family val="2"/>
        <scheme val="major"/>
      </rPr>
      <t xml:space="preserve">, </t>
    </r>
    <r>
      <rPr>
        <sz val="11"/>
        <rFont val="Calibri Light"/>
        <family val="2"/>
        <scheme val="major"/>
      </rPr>
      <t>one 16 foot trailer $4390 ea (one for parks, one for field maintenance), 2 F150 SuperCrew $52300 (One for Parks &amp; one for field maintenance), Bunker Rake $13525 for field maintenanance, $510 ($255ea) weedeaters for field maintenance, Blowers  for field maintenance $400 ($200ea), Chalker for field maintenance $500</t>
    </r>
  </si>
  <si>
    <t>589603</t>
  </si>
  <si>
    <t>Account</t>
  </si>
  <si>
    <t>60-506-106</t>
  </si>
  <si>
    <t>60-506-628</t>
  </si>
  <si>
    <t>Parks &amp; Rec Custodial 25% Rec/75% Parks</t>
  </si>
  <si>
    <t>60-506-105</t>
  </si>
  <si>
    <t>Budget Notes</t>
  </si>
  <si>
    <t>If elminated $12000 goes back into 60-506-106 for a PT Maintenance Custodian</t>
  </si>
  <si>
    <t>Requested out of ABLC Fund Balance</t>
  </si>
  <si>
    <t>01-550-615</t>
  </si>
  <si>
    <t>F150 SuperCrew $26150ea</t>
  </si>
  <si>
    <t>Rec Capital Expense</t>
  </si>
  <si>
    <t>Rec Personnel Services</t>
  </si>
  <si>
    <t>Parks Personnel Services</t>
  </si>
  <si>
    <t>01-550-105</t>
  </si>
  <si>
    <t>Parks Capital Expense Infrastructure</t>
  </si>
  <si>
    <t>Parks Capital Expense Equipment</t>
  </si>
  <si>
    <t xml:space="preserve">Tractor </t>
  </si>
  <si>
    <t>Tiller</t>
  </si>
  <si>
    <t>ROW</t>
  </si>
  <si>
    <t>ROW Capital Expense Equipment</t>
  </si>
  <si>
    <t>KAB Capital Expense</t>
  </si>
  <si>
    <t>13-500-605</t>
  </si>
  <si>
    <t>01-563-625</t>
  </si>
  <si>
    <t>01-550-625</t>
  </si>
  <si>
    <t>Field Maintenance Crew Package</t>
  </si>
  <si>
    <t>150 Ford SuperCrew XL</t>
  </si>
  <si>
    <t>01-550-205</t>
  </si>
  <si>
    <t>Herbicide for fields</t>
  </si>
  <si>
    <t>01-550-457</t>
  </si>
  <si>
    <t>Field Maintenance</t>
  </si>
  <si>
    <t>TOTAL</t>
  </si>
  <si>
    <t>($124,539 savings if FT eliminated)</t>
  </si>
  <si>
    <t>($58451 savings if tractor and tiller elminated)</t>
  </si>
  <si>
    <t>($60,353 savings if Field Maintenance eliminiated)</t>
  </si>
  <si>
    <t>Must have</t>
  </si>
  <si>
    <t>Requested out of KAB Fund Balance and General Fund</t>
  </si>
  <si>
    <t>Tuition reimbursement</t>
  </si>
  <si>
    <t>Tuitioin Reimbursement</t>
  </si>
  <si>
    <t xml:space="preserve">Seasonal part time expenses including lifeguards, clerks, and special event and summer jamboree.  Increase of lifeguards from $8.25 to $10 and FD from $7.50 to $9. PT Custodian - $12. </t>
  </si>
  <si>
    <r>
      <t xml:space="preserve">Increase for beautification grant, city building landscapes &amp; monarch waystation maintenance </t>
    </r>
    <r>
      <rPr>
        <sz val="11"/>
        <color rgb="FFFF0000"/>
        <rFont val="Calibri"/>
        <family val="2"/>
        <scheme val="minor"/>
      </rPr>
      <t>$3085 downtown matching grants</t>
    </r>
  </si>
  <si>
    <t>seeds for seed balls &amp; classes</t>
  </si>
  <si>
    <r>
      <t xml:space="preserve">Increase to cover all costs with Fall Sweep </t>
    </r>
    <r>
      <rPr>
        <sz val="11"/>
        <color rgb="FFFF0000"/>
        <rFont val="Calibri"/>
        <family val="2"/>
        <scheme val="minor"/>
      </rPr>
      <t>$11000 for event costs next year/$1622 OVER</t>
    </r>
  </si>
  <si>
    <r>
      <t xml:space="preserve">KTB $150, TMN $100. KAB $165, </t>
    </r>
    <r>
      <rPr>
        <sz val="11"/>
        <color rgb="FFFF0000"/>
        <rFont val="Calibri"/>
        <family val="2"/>
        <scheme val="minor"/>
      </rPr>
      <t>$1240 (KBCB)</t>
    </r>
  </si>
  <si>
    <t xml:space="preserve"> Field Trip - $25,300 (increase to accomidate more campers if needed),  Camp shirts - $2,100  (to accomidate more campers if needed) Lunches - $2,700 (increase to accomidate more campers if needed), Programs - $5,000, Snacks &amp; Water - $2,000,  Crafts &amp; Games - $600, Suncreen/First Aid/Prizes - $500, Misc -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</si>
</sst>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0;\-0;0"/>
    <numFmt numFmtId="166" formatCode="_(&quot;$&quot;* #,##0_);_(&quot;$&quot;* \(#,##0\);_(&quot;$&quot;* &quot;-&quot;??_);_(@_)"/>
    <numFmt numFmtId="167" formatCode="0.00;\-0.00;0.00"/>
    <numFmt numFmtId="168" formatCode="&quot;$&quot;#,##0.00"/>
    <numFmt numFmtId="169" formatCode="&quot;$&quot;#,##0"/>
  </numFmts>
  <fonts count="28" x14ac:knownFonts="1">
    <font>
      <sz val="11"/>
      <color theme="1"/>
      <name val="Calibri"/>
      <family val="2"/>
      <scheme val="minor"/>
    </font>
    <font>
      <sz val="11"/>
      <color theme="1"/>
      <name val="Calibri"/>
      <family val="2"/>
      <scheme val="minor"/>
    </font>
    <font>
      <sz val="11"/>
      <name val="Calibri Light"/>
      <family val="2"/>
      <scheme val="major"/>
    </font>
    <font>
      <b/>
      <sz val="11"/>
      <name val="Calibri Light"/>
      <family val="2"/>
      <scheme val="major"/>
    </font>
    <font>
      <sz val="11"/>
      <color rgb="FFFF0000"/>
      <name val="Calibri Light"/>
      <family val="2"/>
      <scheme val="major"/>
    </font>
    <font>
      <sz val="11"/>
      <color theme="1"/>
      <name val="Calibri Light"/>
      <family val="2"/>
      <scheme val="major"/>
    </font>
    <font>
      <sz val="11"/>
      <color rgb="FF000000"/>
      <name val="Calibri Light"/>
      <family val="2"/>
      <scheme val="major"/>
    </font>
    <font>
      <b/>
      <sz val="11"/>
      <color rgb="FFFF0000"/>
      <name val="Calibri Light"/>
      <family val="2"/>
      <scheme val="major"/>
    </font>
    <font>
      <i/>
      <sz val="11"/>
      <color rgb="FFFF0000"/>
      <name val="Calibri Light"/>
      <family val="2"/>
      <scheme val="major"/>
    </font>
    <font>
      <sz val="11"/>
      <color theme="4"/>
      <name val="Calibri Light"/>
      <family val="2"/>
      <scheme val="major"/>
    </font>
    <font>
      <sz val="11"/>
      <color rgb="FFFF0000"/>
      <name val="Calibri"/>
      <family val="2"/>
      <scheme val="minor"/>
    </font>
    <font>
      <sz val="11"/>
      <name val="Calibri"/>
      <family val="2"/>
      <scheme val="minor"/>
    </font>
    <font>
      <b/>
      <sz val="12"/>
      <name val="Calibri"/>
      <family val="2"/>
      <scheme val="minor"/>
    </font>
    <font>
      <b/>
      <sz val="11"/>
      <name val="Calibri"/>
      <family val="2"/>
      <scheme val="minor"/>
    </font>
    <font>
      <b/>
      <sz val="10"/>
      <color rgb="FFFF0000"/>
      <name val="Arial"/>
      <family val="2"/>
    </font>
    <font>
      <sz val="10"/>
      <color rgb="FF000000"/>
      <name val="Calibri"/>
      <family val="2"/>
      <scheme val="minor"/>
    </font>
    <font>
      <sz val="10"/>
      <name val="Calibri"/>
      <family val="2"/>
      <scheme val="minor"/>
    </font>
    <font>
      <sz val="10"/>
      <color rgb="FF000000"/>
      <name val="Arial"/>
      <family val="2"/>
    </font>
    <font>
      <sz val="10"/>
      <name val="Arial"/>
      <family val="2"/>
    </font>
    <font>
      <b/>
      <sz val="11"/>
      <color rgb="FFFF0000"/>
      <name val="Calibri"/>
      <family val="2"/>
      <scheme val="minor"/>
    </font>
    <font>
      <sz val="11"/>
      <color rgb="FF7030A0"/>
      <name val="Calibri Light"/>
      <family val="2"/>
      <scheme val="major"/>
    </font>
    <font>
      <i/>
      <sz val="11"/>
      <name val="Calibri Light"/>
      <family val="2"/>
      <scheme val="major"/>
    </font>
    <font>
      <b/>
      <sz val="11"/>
      <color theme="0"/>
      <name val="Arial Narrow"/>
      <family val="2"/>
    </font>
    <font>
      <sz val="11"/>
      <color theme="1"/>
      <name val="Arial Narrow"/>
      <family val="2"/>
    </font>
    <font>
      <b/>
      <sz val="11"/>
      <color theme="1" tint="0.34998626667073579"/>
      <name val="Arial Narrow"/>
      <family val="2"/>
    </font>
    <font>
      <sz val="11"/>
      <color theme="1" tint="0.34998626667073579"/>
      <name val="Arial Narrow"/>
      <family val="2"/>
    </font>
    <font>
      <sz val="11"/>
      <name val="Arial Narrow"/>
      <family val="2"/>
    </font>
    <font>
      <sz val="8"/>
      <name val="Calibri"/>
      <family val="2"/>
      <scheme val="minor"/>
    </font>
  </fonts>
  <fills count="11">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CFAFE7"/>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8">
    <xf numFmtId="0" fontId="0" fillId="0" borderId="0" xfId="0"/>
    <xf numFmtId="0" fontId="2" fillId="0" borderId="0" xfId="0" applyFont="1" applyAlignment="1" applyProtection="1">
      <alignment horizontal="center" vertical="top"/>
    </xf>
    <xf numFmtId="0" fontId="2" fillId="0" borderId="0" xfId="0" applyFont="1" applyAlignment="1" applyProtection="1">
      <alignment vertical="top"/>
    </xf>
    <xf numFmtId="0" fontId="2" fillId="0" borderId="0" xfId="0" applyFont="1" applyAlignment="1" applyProtection="1">
      <alignment horizontal="left" vertical="top"/>
    </xf>
    <xf numFmtId="41" fontId="2" fillId="0" borderId="0" xfId="0" applyNumberFormat="1" applyFont="1" applyAlignment="1" applyProtection="1">
      <alignment vertical="top"/>
    </xf>
    <xf numFmtId="49" fontId="2" fillId="0" borderId="0" xfId="3" applyNumberFormat="1" applyFont="1" applyAlignment="1" applyProtection="1">
      <alignment vertical="top" wrapText="1"/>
    </xf>
    <xf numFmtId="49" fontId="2" fillId="0" borderId="0" xfId="0" applyNumberFormat="1" applyFont="1" applyAlignment="1" applyProtection="1">
      <alignment vertical="top" wrapText="1"/>
    </xf>
    <xf numFmtId="41" fontId="3" fillId="0" borderId="0" xfId="1" applyNumberFormat="1" applyFont="1" applyAlignment="1" applyProtection="1">
      <alignment horizontal="right" vertical="top"/>
    </xf>
    <xf numFmtId="41" fontId="3" fillId="0" borderId="0" xfId="0" applyNumberFormat="1" applyFont="1" applyAlignment="1" applyProtection="1">
      <alignment vertical="top"/>
    </xf>
    <xf numFmtId="164" fontId="3" fillId="0" borderId="0" xfId="1" applyNumberFormat="1" applyFont="1" applyAlignment="1" applyProtection="1">
      <alignment horizontal="right" vertical="top"/>
    </xf>
    <xf numFmtId="0" fontId="3" fillId="0" borderId="0" xfId="0" applyFont="1" applyAlignment="1" applyProtection="1">
      <alignment horizontal="center" vertical="top"/>
    </xf>
    <xf numFmtId="0" fontId="3" fillId="0" borderId="0" xfId="0" applyFont="1" applyAlignment="1" applyProtection="1">
      <alignment vertical="top"/>
    </xf>
    <xf numFmtId="0" fontId="3" fillId="0" borderId="0" xfId="0" applyFont="1" applyAlignment="1" applyProtection="1">
      <alignment horizontal="left" vertical="top"/>
    </xf>
    <xf numFmtId="41" fontId="3" fillId="0" borderId="0" xfId="0" applyNumberFormat="1" applyFont="1" applyFill="1" applyBorder="1" applyAlignment="1" applyProtection="1">
      <alignment horizontal="center" vertical="top"/>
    </xf>
    <xf numFmtId="49" fontId="3" fillId="0" borderId="0" xfId="3" applyNumberFormat="1" applyFont="1" applyAlignment="1" applyProtection="1">
      <alignment horizontal="center" vertical="top" wrapText="1"/>
    </xf>
    <xf numFmtId="49" fontId="3" fillId="0" borderId="0" xfId="0" applyNumberFormat="1" applyFont="1" applyFill="1" applyBorder="1" applyAlignment="1" applyProtection="1">
      <alignment horizontal="center" vertical="top"/>
    </xf>
    <xf numFmtId="49" fontId="3" fillId="0" borderId="0" xfId="0" applyNumberFormat="1" applyFont="1" applyAlignment="1" applyProtection="1">
      <alignment horizontal="center" vertical="top" wrapText="1"/>
    </xf>
    <xf numFmtId="0" fontId="2" fillId="0" borderId="0" xfId="0" quotePrefix="1" applyNumberFormat="1" applyFont="1" applyAlignment="1" applyProtection="1">
      <alignment horizontal="left" vertical="top"/>
    </xf>
    <xf numFmtId="41" fontId="2" fillId="0" borderId="0" xfId="2" applyNumberFormat="1" applyFont="1" applyBorder="1" applyAlignment="1" applyProtection="1">
      <alignment vertical="top"/>
    </xf>
    <xf numFmtId="49" fontId="2" fillId="0" borderId="1" xfId="3" applyNumberFormat="1" applyFont="1" applyBorder="1" applyAlignment="1" applyProtection="1">
      <alignment vertical="top" wrapText="1"/>
      <protection locked="0"/>
    </xf>
    <xf numFmtId="49" fontId="2" fillId="0" borderId="1" xfId="0" applyNumberFormat="1" applyFont="1" applyBorder="1" applyAlignment="1" applyProtection="1">
      <alignment vertical="top" wrapText="1"/>
      <protection locked="0"/>
    </xf>
    <xf numFmtId="0" fontId="2" fillId="0" borderId="0" xfId="0" quotePrefix="1" applyFont="1" applyAlignment="1" applyProtection="1">
      <alignment horizontal="left" vertical="top"/>
    </xf>
    <xf numFmtId="164" fontId="2" fillId="0" borderId="0" xfId="1" applyNumberFormat="1" applyFont="1" applyBorder="1" applyAlignment="1" applyProtection="1">
      <alignment vertical="top"/>
    </xf>
    <xf numFmtId="49" fontId="4" fillId="0" borderId="1" xfId="0" applyNumberFormat="1" applyFont="1" applyBorder="1" applyAlignment="1" applyProtection="1">
      <alignment vertical="top" wrapText="1"/>
      <protection locked="0"/>
    </xf>
    <xf numFmtId="0" fontId="2" fillId="0" borderId="0" xfId="0" applyNumberFormat="1" applyFont="1" applyAlignment="1" applyProtection="1">
      <alignment horizontal="left" vertical="top"/>
    </xf>
    <xf numFmtId="41" fontId="2" fillId="0" borderId="2" xfId="1" applyNumberFormat="1" applyFont="1" applyBorder="1" applyAlignment="1" applyProtection="1">
      <alignment vertical="top"/>
    </xf>
    <xf numFmtId="164" fontId="2" fillId="0" borderId="2" xfId="1" applyNumberFormat="1" applyFont="1" applyBorder="1" applyAlignment="1" applyProtection="1">
      <alignment vertical="top"/>
    </xf>
    <xf numFmtId="41" fontId="2" fillId="0" borderId="0" xfId="1" applyNumberFormat="1" applyFont="1" applyAlignment="1" applyProtection="1">
      <alignment vertical="top"/>
    </xf>
    <xf numFmtId="164" fontId="2" fillId="0" borderId="0" xfId="1" applyNumberFormat="1" applyFont="1" applyAlignment="1" applyProtection="1">
      <alignment vertical="top"/>
    </xf>
    <xf numFmtId="41" fontId="2" fillId="0" borderId="0" xfId="2" applyNumberFormat="1" applyFont="1" applyAlignment="1" applyProtection="1">
      <alignment vertical="top"/>
    </xf>
    <xf numFmtId="41" fontId="2" fillId="0" borderId="0" xfId="2" applyNumberFormat="1" applyFont="1" applyAlignment="1" applyProtection="1">
      <alignment vertical="top"/>
      <protection locked="0"/>
    </xf>
    <xf numFmtId="41" fontId="2" fillId="0" borderId="0" xfId="2" applyNumberFormat="1" applyFont="1" applyBorder="1" applyAlignment="1" applyProtection="1">
      <alignment vertical="top"/>
      <protection locked="0"/>
    </xf>
    <xf numFmtId="164" fontId="2" fillId="0" borderId="0" xfId="1" applyNumberFormat="1" applyFont="1" applyBorder="1" applyAlignment="1" applyProtection="1">
      <alignment vertical="top"/>
      <protection locked="0"/>
    </xf>
    <xf numFmtId="41" fontId="2" fillId="0" borderId="0" xfId="2" applyNumberFormat="1" applyFont="1" applyFill="1" applyBorder="1" applyAlignment="1" applyProtection="1">
      <alignment vertical="top"/>
      <protection locked="0"/>
    </xf>
    <xf numFmtId="41" fontId="2" fillId="0" borderId="3" xfId="2" applyNumberFormat="1" applyFont="1" applyBorder="1" applyAlignment="1" applyProtection="1">
      <alignment vertical="top"/>
    </xf>
    <xf numFmtId="41" fontId="2" fillId="0" borderId="4" xfId="2" applyNumberFormat="1" applyFont="1" applyBorder="1" applyAlignment="1" applyProtection="1">
      <alignment vertical="top"/>
      <protection locked="0"/>
    </xf>
    <xf numFmtId="41" fontId="2" fillId="0" borderId="0" xfId="1" applyNumberFormat="1" applyFont="1" applyBorder="1" applyAlignment="1" applyProtection="1">
      <alignment vertical="top"/>
    </xf>
    <xf numFmtId="41" fontId="2" fillId="0" borderId="0" xfId="1" applyNumberFormat="1" applyFont="1" applyBorder="1" applyAlignment="1" applyProtection="1">
      <alignment vertical="top"/>
      <protection locked="0"/>
    </xf>
    <xf numFmtId="41" fontId="2" fillId="0" borderId="3" xfId="1" applyNumberFormat="1" applyFont="1" applyBorder="1" applyAlignment="1" applyProtection="1">
      <alignment vertical="top"/>
    </xf>
    <xf numFmtId="41" fontId="2" fillId="0" borderId="3" xfId="1" applyNumberFormat="1" applyFont="1" applyBorder="1" applyAlignment="1" applyProtection="1">
      <alignment vertical="top"/>
      <protection locked="0"/>
    </xf>
    <xf numFmtId="164" fontId="2" fillId="0" borderId="3" xfId="1" applyNumberFormat="1" applyFont="1" applyBorder="1" applyAlignment="1" applyProtection="1">
      <alignment vertical="top"/>
      <protection locked="0"/>
    </xf>
    <xf numFmtId="49" fontId="2" fillId="0" borderId="0" xfId="3" applyNumberFormat="1" applyFont="1" applyBorder="1" applyAlignment="1" applyProtection="1">
      <alignment vertical="top" wrapText="1"/>
      <protection locked="0"/>
    </xf>
    <xf numFmtId="49" fontId="2" fillId="0" borderId="0" xfId="0" applyNumberFormat="1" applyFont="1" applyBorder="1" applyAlignment="1" applyProtection="1">
      <alignment vertical="top" wrapText="1"/>
      <protection locked="0"/>
    </xf>
    <xf numFmtId="49" fontId="6" fillId="2" borderId="0" xfId="0" applyNumberFormat="1" applyFont="1" applyFill="1" applyAlignment="1" applyProtection="1">
      <alignment horizontal="left" vertical="top"/>
    </xf>
    <xf numFmtId="49" fontId="2" fillId="0" borderId="0" xfId="0" applyNumberFormat="1" applyFont="1" applyAlignment="1" applyProtection="1">
      <alignment horizontal="center" vertical="top"/>
    </xf>
    <xf numFmtId="167" fontId="6" fillId="2" borderId="0" xfId="0" applyNumberFormat="1" applyFont="1" applyFill="1" applyAlignment="1" applyProtection="1">
      <alignment vertical="top"/>
      <protection locked="0"/>
    </xf>
    <xf numFmtId="164" fontId="2" fillId="0" borderId="0" xfId="1" applyNumberFormat="1" applyFont="1" applyFill="1" applyBorder="1" applyAlignment="1" applyProtection="1">
      <alignment vertical="top"/>
      <protection locked="0"/>
    </xf>
    <xf numFmtId="41" fontId="2" fillId="0" borderId="0" xfId="1" applyNumberFormat="1" applyFont="1" applyFill="1" applyBorder="1" applyAlignment="1" applyProtection="1">
      <alignment vertical="top"/>
      <protection locked="0"/>
    </xf>
    <xf numFmtId="49" fontId="2" fillId="0" borderId="1" xfId="3" applyNumberFormat="1" applyFont="1" applyBorder="1" applyAlignment="1" applyProtection="1">
      <alignment vertical="top" wrapText="1"/>
    </xf>
    <xf numFmtId="41" fontId="3" fillId="0" borderId="0" xfId="2" applyNumberFormat="1" applyFont="1" applyBorder="1" applyAlignment="1" applyProtection="1">
      <alignment vertical="top"/>
    </xf>
    <xf numFmtId="166" fontId="3" fillId="0" borderId="0" xfId="2" applyNumberFormat="1" applyFont="1" applyBorder="1" applyAlignment="1" applyProtection="1">
      <alignment vertical="top"/>
    </xf>
    <xf numFmtId="41" fontId="3" fillId="0" borderId="0" xfId="0" applyNumberFormat="1" applyFont="1" applyAlignment="1" applyProtection="1">
      <alignment horizontal="right" vertical="top"/>
    </xf>
    <xf numFmtId="0" fontId="3" fillId="0" borderId="0" xfId="0" quotePrefix="1" applyFont="1" applyAlignment="1" applyProtection="1">
      <alignment horizontal="left" vertical="top"/>
    </xf>
    <xf numFmtId="0" fontId="7" fillId="0" borderId="0" xfId="0" applyFont="1" applyAlignment="1" applyProtection="1">
      <alignment horizontal="center" vertical="top"/>
    </xf>
    <xf numFmtId="49" fontId="7" fillId="0" borderId="0" xfId="0" applyNumberFormat="1" applyFont="1" applyAlignment="1" applyProtection="1">
      <alignment horizontal="center" vertical="top"/>
    </xf>
    <xf numFmtId="165" fontId="7" fillId="0" borderId="0" xfId="0" applyNumberFormat="1" applyFont="1" applyAlignment="1" applyProtection="1">
      <alignment horizontal="center" vertical="top"/>
    </xf>
    <xf numFmtId="167" fontId="6" fillId="2" borderId="0" xfId="0" applyNumberFormat="1" applyFont="1" applyFill="1" applyAlignment="1" applyProtection="1">
      <alignment vertical="top"/>
    </xf>
    <xf numFmtId="0" fontId="3" fillId="0" borderId="0" xfId="0" applyFont="1" applyAlignment="1" applyProtection="1">
      <alignment horizontal="left" vertical="top"/>
    </xf>
    <xf numFmtId="0" fontId="3" fillId="0" borderId="0" xfId="0" applyFont="1" applyAlignment="1" applyProtection="1">
      <alignment horizontal="left" vertical="top"/>
    </xf>
    <xf numFmtId="0" fontId="5" fillId="0" borderId="0" xfId="0" applyFont="1" applyAlignment="1">
      <alignment horizontal="left" vertical="top"/>
    </xf>
    <xf numFmtId="49" fontId="2" fillId="0" borderId="5" xfId="3" applyNumberFormat="1" applyFont="1" applyBorder="1" applyAlignment="1" applyProtection="1">
      <alignment vertical="top" wrapText="1"/>
    </xf>
    <xf numFmtId="49" fontId="2" fillId="0" borderId="2" xfId="3" applyNumberFormat="1" applyFont="1" applyBorder="1" applyAlignment="1" applyProtection="1">
      <alignment vertical="top" wrapText="1"/>
    </xf>
    <xf numFmtId="41" fontId="2" fillId="0" borderId="0" xfId="0" applyNumberFormat="1" applyFont="1" applyFill="1" applyAlignment="1" applyProtection="1">
      <alignment vertical="top"/>
    </xf>
    <xf numFmtId="41" fontId="3" fillId="0" borderId="0" xfId="0" applyNumberFormat="1" applyFont="1" applyFill="1" applyAlignment="1" applyProtection="1">
      <alignment vertical="top"/>
    </xf>
    <xf numFmtId="41" fontId="2" fillId="0" borderId="0" xfId="1" applyNumberFormat="1" applyFont="1" applyFill="1" applyAlignment="1" applyProtection="1">
      <alignment vertical="top"/>
    </xf>
    <xf numFmtId="41" fontId="2" fillId="0" borderId="0" xfId="2" applyNumberFormat="1" applyFont="1" applyFill="1" applyAlignment="1" applyProtection="1">
      <alignment vertical="top"/>
    </xf>
    <xf numFmtId="41" fontId="2" fillId="0" borderId="0" xfId="1" applyNumberFormat="1" applyFont="1" applyFill="1" applyBorder="1" applyAlignment="1" applyProtection="1">
      <alignment vertical="top"/>
    </xf>
    <xf numFmtId="41" fontId="3" fillId="0" borderId="0" xfId="2" applyNumberFormat="1" applyFont="1" applyFill="1" applyBorder="1" applyAlignment="1" applyProtection="1">
      <alignment vertical="top"/>
    </xf>
    <xf numFmtId="49" fontId="2" fillId="0" borderId="7" xfId="0" applyNumberFormat="1" applyFont="1" applyBorder="1" applyAlignment="1" applyProtection="1">
      <alignment vertical="top" wrapText="1"/>
      <protection locked="0"/>
    </xf>
    <xf numFmtId="49" fontId="2" fillId="0" borderId="0" xfId="3" applyNumberFormat="1" applyFont="1" applyBorder="1" applyAlignment="1" applyProtection="1">
      <alignment vertical="top" wrapText="1"/>
    </xf>
    <xf numFmtId="41" fontId="2" fillId="0" borderId="3" xfId="1" applyNumberFormat="1" applyFont="1" applyFill="1" applyBorder="1" applyAlignment="1" applyProtection="1">
      <alignment vertical="top"/>
    </xf>
    <xf numFmtId="167" fontId="6" fillId="2" borderId="3" xfId="0" applyNumberFormat="1" applyFont="1" applyFill="1" applyBorder="1" applyAlignment="1" applyProtection="1">
      <alignment vertical="top"/>
      <protection locked="0"/>
    </xf>
    <xf numFmtId="41" fontId="2" fillId="0" borderId="0" xfId="0" applyNumberFormat="1" applyFont="1" applyAlignment="1" applyProtection="1">
      <alignment horizontal="center" vertical="top"/>
    </xf>
    <xf numFmtId="41" fontId="2" fillId="0" borderId="0" xfId="0" applyNumberFormat="1" applyFont="1" applyAlignment="1" applyProtection="1">
      <alignment horizontal="left" vertical="top"/>
    </xf>
    <xf numFmtId="41" fontId="2" fillId="0" borderId="0" xfId="3" applyNumberFormat="1" applyFont="1" applyAlignment="1" applyProtection="1">
      <alignment vertical="top" wrapText="1"/>
    </xf>
    <xf numFmtId="41" fontId="2" fillId="0" borderId="0" xfId="0" applyNumberFormat="1" applyFont="1" applyAlignment="1" applyProtection="1">
      <alignment vertical="top" wrapText="1"/>
    </xf>
    <xf numFmtId="41" fontId="3" fillId="0" borderId="0" xfId="0" applyNumberFormat="1" applyFont="1" applyAlignment="1" applyProtection="1">
      <alignment horizontal="left" vertical="top"/>
    </xf>
    <xf numFmtId="41" fontId="3" fillId="0" borderId="0" xfId="0" quotePrefix="1" applyNumberFormat="1" applyFont="1" applyAlignment="1" applyProtection="1">
      <alignment horizontal="left" vertical="top"/>
    </xf>
    <xf numFmtId="41" fontId="3" fillId="0" borderId="0" xfId="0" applyNumberFormat="1" applyFont="1" applyAlignment="1" applyProtection="1">
      <alignment horizontal="center" vertical="top"/>
    </xf>
    <xf numFmtId="41" fontId="3" fillId="0" borderId="0" xfId="3" applyNumberFormat="1" applyFont="1" applyAlignment="1" applyProtection="1">
      <alignment horizontal="center" vertical="top" wrapText="1"/>
    </xf>
    <xf numFmtId="41" fontId="3" fillId="0" borderId="0" xfId="0" applyNumberFormat="1" applyFont="1" applyAlignment="1" applyProtection="1">
      <alignment horizontal="center" vertical="top" wrapText="1"/>
    </xf>
    <xf numFmtId="41" fontId="7" fillId="0" borderId="0" xfId="0" applyNumberFormat="1" applyFont="1" applyAlignment="1" applyProtection="1">
      <alignment horizontal="center" vertical="top"/>
    </xf>
    <xf numFmtId="41" fontId="6" fillId="2" borderId="0" xfId="0" applyNumberFormat="1" applyFont="1" applyFill="1" applyAlignment="1" applyProtection="1">
      <alignment horizontal="left" vertical="top"/>
    </xf>
    <xf numFmtId="41" fontId="2" fillId="0" borderId="0" xfId="0" quotePrefix="1" applyNumberFormat="1" applyFont="1" applyAlignment="1" applyProtection="1">
      <alignment horizontal="left" vertical="top"/>
    </xf>
    <xf numFmtId="41" fontId="2" fillId="0" borderId="1" xfId="3" applyNumberFormat="1" applyFont="1" applyBorder="1" applyAlignment="1" applyProtection="1">
      <alignment vertical="top" wrapText="1"/>
      <protection locked="0"/>
    </xf>
    <xf numFmtId="41" fontId="4" fillId="0" borderId="1" xfId="0" applyNumberFormat="1" applyFont="1" applyBorder="1" applyAlignment="1" applyProtection="1">
      <alignment vertical="top" wrapText="1"/>
      <protection locked="0"/>
    </xf>
    <xf numFmtId="41" fontId="4" fillId="0" borderId="1" xfId="3" applyNumberFormat="1" applyFont="1" applyBorder="1" applyAlignment="1" applyProtection="1">
      <alignment vertical="top" wrapText="1"/>
      <protection locked="0"/>
    </xf>
    <xf numFmtId="41" fontId="2" fillId="0" borderId="0" xfId="3" applyNumberFormat="1" applyFont="1" applyBorder="1" applyAlignment="1" applyProtection="1">
      <alignment vertical="top" wrapText="1"/>
      <protection locked="0"/>
    </xf>
    <xf numFmtId="41" fontId="2" fillId="0" borderId="1" xfId="3" applyNumberFormat="1" applyFont="1" applyBorder="1" applyAlignment="1" applyProtection="1">
      <alignment vertical="top" wrapText="1"/>
    </xf>
    <xf numFmtId="41" fontId="4" fillId="0" borderId="1" xfId="0" applyNumberFormat="1" applyFont="1" applyBorder="1" applyAlignment="1" applyProtection="1">
      <alignment vertical="top" wrapText="1"/>
    </xf>
    <xf numFmtId="41" fontId="7" fillId="0" borderId="0" xfId="0" applyNumberFormat="1" applyFont="1" applyAlignment="1" applyProtection="1">
      <alignment horizontal="center" vertical="top" wrapText="1"/>
    </xf>
    <xf numFmtId="164" fontId="2" fillId="0" borderId="8" xfId="1" applyNumberFormat="1" applyFont="1" applyBorder="1" applyAlignment="1" applyProtection="1">
      <alignment vertical="top"/>
      <protection locked="0"/>
    </xf>
    <xf numFmtId="41" fontId="2" fillId="0" borderId="6" xfId="1" applyNumberFormat="1" applyFont="1" applyBorder="1" applyAlignment="1" applyProtection="1">
      <alignment vertical="top"/>
      <protection locked="0"/>
    </xf>
    <xf numFmtId="41" fontId="3" fillId="0" borderId="0" xfId="0" applyNumberFormat="1" applyFont="1" applyAlignment="1" applyProtection="1">
      <alignment horizontal="left" vertical="top"/>
    </xf>
    <xf numFmtId="41" fontId="4" fillId="0" borderId="0" xfId="0" applyNumberFormat="1" applyFont="1" applyAlignment="1" applyProtection="1">
      <alignment vertical="top" wrapText="1"/>
    </xf>
    <xf numFmtId="41" fontId="7" fillId="0" borderId="0" xfId="0" applyNumberFormat="1" applyFont="1" applyAlignment="1" applyProtection="1">
      <alignment vertical="top" wrapText="1"/>
    </xf>
    <xf numFmtId="41" fontId="4" fillId="0" borderId="0" xfId="0" applyNumberFormat="1" applyFont="1" applyBorder="1" applyAlignment="1" applyProtection="1">
      <alignment vertical="top" wrapText="1"/>
      <protection locked="0"/>
    </xf>
    <xf numFmtId="49" fontId="4" fillId="0" borderId="0" xfId="0" applyNumberFormat="1" applyFont="1" applyAlignment="1" applyProtection="1">
      <alignment vertical="top" wrapText="1"/>
    </xf>
    <xf numFmtId="49" fontId="7" fillId="0" borderId="0" xfId="0" applyNumberFormat="1" applyFont="1" applyAlignment="1" applyProtection="1">
      <alignment vertical="top" wrapText="1"/>
    </xf>
    <xf numFmtId="49" fontId="4" fillId="0" borderId="1" xfId="3" applyNumberFormat="1" applyFont="1" applyBorder="1" applyAlignment="1" applyProtection="1">
      <alignment vertical="top" wrapText="1"/>
      <protection locked="0"/>
    </xf>
    <xf numFmtId="49" fontId="4" fillId="0" borderId="1" xfId="0" applyNumberFormat="1" applyFont="1" applyBorder="1" applyAlignment="1" applyProtection="1">
      <alignment vertical="top" wrapText="1"/>
    </xf>
    <xf numFmtId="49" fontId="4" fillId="0" borderId="0" xfId="0" applyNumberFormat="1" applyFont="1" applyBorder="1" applyAlignment="1" applyProtection="1">
      <alignment vertical="top" wrapText="1"/>
    </xf>
    <xf numFmtId="49" fontId="4" fillId="0" borderId="5" xfId="0" applyNumberFormat="1" applyFont="1" applyBorder="1" applyAlignment="1" applyProtection="1">
      <alignment vertical="top" wrapText="1"/>
    </xf>
    <xf numFmtId="49" fontId="4" fillId="0" borderId="2" xfId="0" applyNumberFormat="1" applyFont="1" applyBorder="1" applyAlignment="1" applyProtection="1">
      <alignment vertical="top" wrapText="1"/>
    </xf>
    <xf numFmtId="0" fontId="11" fillId="0" borderId="0" xfId="0" applyFont="1" applyAlignment="1" applyProtection="1">
      <alignment horizontal="center" vertical="top"/>
    </xf>
    <xf numFmtId="0" fontId="11" fillId="0" borderId="0" xfId="0" applyFont="1" applyAlignment="1" applyProtection="1">
      <alignment vertical="top"/>
    </xf>
    <xf numFmtId="0" fontId="12" fillId="0" borderId="0" xfId="0" applyFont="1" applyAlignment="1" applyProtection="1">
      <alignment vertical="top"/>
    </xf>
    <xf numFmtId="0" fontId="11" fillId="0" borderId="0" xfId="0" applyFont="1" applyAlignment="1" applyProtection="1">
      <alignment horizontal="left" vertical="top"/>
    </xf>
    <xf numFmtId="41" fontId="11" fillId="0" borderId="0" xfId="0" applyNumberFormat="1" applyFont="1" applyAlignment="1" applyProtection="1">
      <alignment vertical="top"/>
    </xf>
    <xf numFmtId="41" fontId="11" fillId="0" borderId="0" xfId="0" applyNumberFormat="1" applyFont="1" applyFill="1" applyAlignment="1" applyProtection="1">
      <alignment vertical="top"/>
    </xf>
    <xf numFmtId="49" fontId="11" fillId="0" borderId="0" xfId="3" applyNumberFormat="1" applyFont="1" applyAlignment="1" applyProtection="1">
      <alignment vertical="top" wrapText="1"/>
    </xf>
    <xf numFmtId="49" fontId="11" fillId="0" borderId="0" xfId="0" applyNumberFormat="1" applyFont="1" applyAlignment="1" applyProtection="1">
      <alignment vertical="top" wrapText="1"/>
    </xf>
    <xf numFmtId="0" fontId="12" fillId="0" borderId="0" xfId="0" applyFont="1" applyAlignment="1" applyProtection="1">
      <alignment horizontal="left" vertical="top"/>
    </xf>
    <xf numFmtId="41" fontId="12" fillId="0" borderId="0" xfId="0" applyNumberFormat="1" applyFont="1" applyAlignment="1" applyProtection="1">
      <alignment horizontal="right" vertical="top"/>
    </xf>
    <xf numFmtId="0" fontId="12" fillId="0" borderId="0" xfId="0" quotePrefix="1" applyFont="1" applyAlignment="1" applyProtection="1">
      <alignment horizontal="left" vertical="top"/>
    </xf>
    <xf numFmtId="41" fontId="12" fillId="0" borderId="0" xfId="1" applyNumberFormat="1" applyFont="1" applyAlignment="1" applyProtection="1">
      <alignment horizontal="right" vertical="top"/>
    </xf>
    <xf numFmtId="164" fontId="12" fillId="0" borderId="0" xfId="1" applyNumberFormat="1" applyFont="1" applyAlignment="1" applyProtection="1">
      <alignment horizontal="right" vertical="top"/>
    </xf>
    <xf numFmtId="41" fontId="13" fillId="0" borderId="0" xfId="0" applyNumberFormat="1" applyFont="1" applyAlignment="1" applyProtection="1">
      <alignment vertical="top"/>
    </xf>
    <xf numFmtId="41" fontId="13" fillId="0" borderId="0" xfId="0" applyNumberFormat="1" applyFont="1" applyFill="1" applyAlignment="1" applyProtection="1">
      <alignment vertical="top"/>
    </xf>
    <xf numFmtId="41" fontId="13" fillId="0" borderId="0" xfId="1" applyNumberFormat="1" applyFont="1" applyAlignment="1" applyProtection="1">
      <alignment horizontal="right" vertical="top"/>
    </xf>
    <xf numFmtId="164" fontId="13" fillId="0" borderId="0" xfId="1" applyNumberFormat="1" applyFont="1" applyAlignment="1" applyProtection="1">
      <alignment horizontal="right" vertical="top"/>
    </xf>
    <xf numFmtId="0" fontId="13" fillId="0" borderId="0" xfId="0" applyFont="1" applyAlignment="1" applyProtection="1">
      <alignment horizontal="center" vertical="top"/>
    </xf>
    <xf numFmtId="0" fontId="13" fillId="0" borderId="0" xfId="0" applyFont="1" applyAlignment="1" applyProtection="1">
      <alignment vertical="top"/>
    </xf>
    <xf numFmtId="0" fontId="13" fillId="0" borderId="0" xfId="0" applyFont="1" applyAlignment="1" applyProtection="1">
      <alignment horizontal="left" vertical="top"/>
    </xf>
    <xf numFmtId="41" fontId="13" fillId="0" borderId="0" xfId="0" applyNumberFormat="1" applyFont="1" applyFill="1" applyBorder="1" applyAlignment="1" applyProtection="1">
      <alignment horizontal="center" vertical="top"/>
    </xf>
    <xf numFmtId="49" fontId="13" fillId="0" borderId="0" xfId="3" applyNumberFormat="1" applyFont="1" applyAlignment="1" applyProtection="1">
      <alignment horizontal="center" vertical="top" wrapText="1"/>
    </xf>
    <xf numFmtId="49" fontId="13" fillId="0" borderId="0" xfId="0" applyNumberFormat="1" applyFont="1" applyFill="1" applyBorder="1" applyAlignment="1" applyProtection="1">
      <alignment horizontal="center" vertical="top"/>
    </xf>
    <xf numFmtId="49" fontId="13" fillId="0" borderId="0" xfId="0" applyNumberFormat="1" applyFont="1" applyAlignment="1" applyProtection="1">
      <alignment horizontal="center" vertical="top" wrapText="1"/>
    </xf>
    <xf numFmtId="0" fontId="14" fillId="0" borderId="0" xfId="0" applyFont="1" applyAlignment="1" applyProtection="1">
      <alignment horizontal="center" vertical="top"/>
    </xf>
    <xf numFmtId="49" fontId="14" fillId="0" borderId="0" xfId="0" applyNumberFormat="1" applyFont="1" applyAlignment="1" applyProtection="1">
      <alignment horizontal="center" vertical="top"/>
    </xf>
    <xf numFmtId="165" fontId="14" fillId="0" borderId="0" xfId="0" applyNumberFormat="1" applyFont="1" applyAlignment="1" applyProtection="1">
      <alignment horizontal="center" vertical="top"/>
    </xf>
    <xf numFmtId="49" fontId="15" fillId="2" borderId="0" xfId="0" applyNumberFormat="1" applyFont="1" applyFill="1" applyAlignment="1" applyProtection="1">
      <alignment horizontal="left" vertical="top"/>
    </xf>
    <xf numFmtId="49" fontId="16" fillId="0" borderId="0" xfId="0" applyNumberFormat="1" applyFont="1" applyAlignment="1" applyProtection="1">
      <alignment horizontal="center" vertical="top"/>
    </xf>
    <xf numFmtId="0" fontId="11" fillId="0" borderId="0" xfId="0" quotePrefix="1" applyNumberFormat="1" applyFont="1" applyAlignment="1" applyProtection="1">
      <alignment horizontal="left" vertical="top"/>
    </xf>
    <xf numFmtId="41" fontId="11" fillId="0" borderId="0" xfId="2" applyNumberFormat="1" applyFont="1" applyBorder="1" applyAlignment="1" applyProtection="1">
      <alignment vertical="top"/>
    </xf>
    <xf numFmtId="49" fontId="11" fillId="0" borderId="1" xfId="3" applyNumberFormat="1" applyFont="1" applyBorder="1" applyAlignment="1" applyProtection="1">
      <alignment vertical="top" wrapText="1"/>
      <protection locked="0"/>
    </xf>
    <xf numFmtId="166" fontId="11" fillId="0" borderId="0" xfId="2" applyNumberFormat="1" applyFont="1" applyBorder="1" applyAlignment="1" applyProtection="1">
      <alignment vertical="top"/>
    </xf>
    <xf numFmtId="167" fontId="17" fillId="2" borderId="0" xfId="0" applyNumberFormat="1" applyFont="1" applyFill="1" applyAlignment="1" applyProtection="1">
      <alignment vertical="top"/>
    </xf>
    <xf numFmtId="0" fontId="11" fillId="0" borderId="0" xfId="0" applyNumberFormat="1" applyFont="1" applyAlignment="1" applyProtection="1">
      <alignment horizontal="left" vertical="top"/>
    </xf>
    <xf numFmtId="164" fontId="11" fillId="0" borderId="0" xfId="1" applyNumberFormat="1" applyFont="1" applyBorder="1" applyAlignment="1" applyProtection="1">
      <alignment vertical="top"/>
    </xf>
    <xf numFmtId="41" fontId="11" fillId="0" borderId="2" xfId="1" applyNumberFormat="1" applyFont="1" applyBorder="1" applyAlignment="1" applyProtection="1">
      <alignment vertical="top"/>
    </xf>
    <xf numFmtId="41" fontId="11" fillId="0" borderId="0" xfId="1" applyNumberFormat="1" applyFont="1" applyAlignment="1" applyProtection="1">
      <alignment vertical="top"/>
    </xf>
    <xf numFmtId="41" fontId="11" fillId="0" borderId="0" xfId="1" applyNumberFormat="1" applyFont="1" applyFill="1" applyAlignment="1" applyProtection="1">
      <alignment vertical="top"/>
    </xf>
    <xf numFmtId="164" fontId="11" fillId="0" borderId="0" xfId="1" applyNumberFormat="1" applyFont="1" applyAlignment="1" applyProtection="1">
      <alignment vertical="top"/>
    </xf>
    <xf numFmtId="41" fontId="11" fillId="0" borderId="0" xfId="2" applyNumberFormat="1" applyFont="1" applyBorder="1" applyAlignment="1" applyProtection="1">
      <alignment vertical="top"/>
      <protection locked="0"/>
    </xf>
    <xf numFmtId="164" fontId="11" fillId="0" borderId="0" xfId="1" applyNumberFormat="1" applyFont="1" applyBorder="1" applyAlignment="1" applyProtection="1">
      <alignment vertical="top"/>
      <protection locked="0"/>
    </xf>
    <xf numFmtId="167" fontId="17" fillId="2" borderId="0" xfId="0" applyNumberFormat="1" applyFont="1" applyFill="1" applyAlignment="1" applyProtection="1">
      <alignment vertical="top"/>
      <protection locked="0"/>
    </xf>
    <xf numFmtId="41" fontId="11" fillId="0" borderId="3" xfId="2" applyNumberFormat="1" applyFont="1" applyBorder="1" applyAlignment="1" applyProtection="1">
      <alignment vertical="top"/>
    </xf>
    <xf numFmtId="41" fontId="11" fillId="0" borderId="4" xfId="2" applyNumberFormat="1" applyFont="1" applyBorder="1" applyAlignment="1" applyProtection="1">
      <alignment vertical="top"/>
      <protection locked="0"/>
    </xf>
    <xf numFmtId="164" fontId="11" fillId="0" borderId="8" xfId="1" applyNumberFormat="1" applyFont="1" applyBorder="1" applyAlignment="1" applyProtection="1">
      <alignment vertical="top"/>
      <protection locked="0"/>
    </xf>
    <xf numFmtId="41" fontId="11" fillId="0" borderId="0" xfId="1" applyNumberFormat="1" applyFont="1" applyBorder="1" applyAlignment="1" applyProtection="1">
      <alignment vertical="top"/>
    </xf>
    <xf numFmtId="41" fontId="11" fillId="0" borderId="0" xfId="1" applyNumberFormat="1" applyFont="1" applyBorder="1" applyAlignment="1" applyProtection="1">
      <alignment vertical="top"/>
      <protection locked="0"/>
    </xf>
    <xf numFmtId="49" fontId="11" fillId="0" borderId="0" xfId="3" applyNumberFormat="1" applyFont="1" applyBorder="1" applyAlignment="1" applyProtection="1">
      <alignment vertical="top" wrapText="1"/>
      <protection locked="0"/>
    </xf>
    <xf numFmtId="41" fontId="11" fillId="0" borderId="0" xfId="1" applyNumberFormat="1" applyFont="1" applyFill="1" applyBorder="1" applyAlignment="1" applyProtection="1">
      <alignment vertical="top"/>
    </xf>
    <xf numFmtId="41" fontId="11" fillId="0" borderId="3" xfId="1" applyNumberFormat="1" applyFont="1" applyBorder="1" applyAlignment="1" applyProtection="1">
      <alignment vertical="top"/>
    </xf>
    <xf numFmtId="41" fontId="11" fillId="0" borderId="3" xfId="1" applyNumberFormat="1" applyFont="1" applyFill="1" applyBorder="1" applyAlignment="1" applyProtection="1">
      <alignment vertical="top"/>
    </xf>
    <xf numFmtId="41" fontId="11" fillId="0" borderId="3" xfId="1" applyNumberFormat="1" applyFont="1" applyBorder="1" applyAlignment="1" applyProtection="1">
      <alignment vertical="top"/>
      <protection locked="0"/>
    </xf>
    <xf numFmtId="164" fontId="11" fillId="0" borderId="3" xfId="1" applyNumberFormat="1" applyFont="1" applyBorder="1" applyAlignment="1" applyProtection="1">
      <alignment vertical="top"/>
      <protection locked="0"/>
    </xf>
    <xf numFmtId="167" fontId="18" fillId="2" borderId="0" xfId="0" applyNumberFormat="1" applyFont="1" applyFill="1" applyAlignment="1" applyProtection="1">
      <alignment vertical="top"/>
      <protection locked="0"/>
    </xf>
    <xf numFmtId="41" fontId="13" fillId="0" borderId="0" xfId="2" applyNumberFormat="1" applyFont="1" applyBorder="1" applyAlignment="1" applyProtection="1">
      <alignment vertical="top"/>
    </xf>
    <xf numFmtId="166" fontId="13" fillId="0" borderId="0" xfId="2" applyNumberFormat="1" applyFont="1" applyBorder="1" applyAlignment="1" applyProtection="1">
      <alignment vertical="top"/>
    </xf>
    <xf numFmtId="41" fontId="13" fillId="0" borderId="0" xfId="2" applyNumberFormat="1" applyFont="1" applyFill="1" applyBorder="1" applyAlignment="1" applyProtection="1">
      <alignment vertical="top"/>
    </xf>
    <xf numFmtId="49" fontId="10" fillId="0" borderId="0" xfId="0" applyNumberFormat="1" applyFont="1" applyAlignment="1" applyProtection="1">
      <alignment vertical="top" wrapText="1"/>
    </xf>
    <xf numFmtId="49" fontId="19" fillId="0" borderId="0" xfId="0" applyNumberFormat="1" applyFont="1" applyAlignment="1" applyProtection="1">
      <alignment vertical="top" wrapText="1"/>
    </xf>
    <xf numFmtId="49" fontId="10" fillId="0" borderId="1" xfId="0" applyNumberFormat="1" applyFont="1" applyBorder="1" applyAlignment="1" applyProtection="1">
      <alignment vertical="top" wrapText="1"/>
      <protection locked="0"/>
    </xf>
    <xf numFmtId="49" fontId="10" fillId="0" borderId="1" xfId="3" applyNumberFormat="1" applyFont="1" applyBorder="1" applyAlignment="1" applyProtection="1">
      <alignment vertical="top" wrapText="1"/>
      <protection locked="0"/>
    </xf>
    <xf numFmtId="49" fontId="10" fillId="0" borderId="0" xfId="0" applyNumberFormat="1" applyFont="1" applyBorder="1" applyAlignment="1" applyProtection="1">
      <alignment vertical="top" wrapText="1"/>
      <protection locked="0"/>
    </xf>
    <xf numFmtId="49" fontId="11" fillId="0" borderId="1" xfId="3" applyNumberFormat="1" applyFont="1" applyBorder="1" applyAlignment="1" applyProtection="1">
      <alignment vertical="top" wrapText="1"/>
    </xf>
    <xf numFmtId="49" fontId="10" fillId="0" borderId="1" xfId="0" applyNumberFormat="1" applyFont="1" applyBorder="1" applyAlignment="1" applyProtection="1">
      <alignment vertical="top" wrapText="1"/>
    </xf>
    <xf numFmtId="41" fontId="2" fillId="0" borderId="4" xfId="1" applyNumberFormat="1" applyFont="1" applyBorder="1" applyAlignment="1" applyProtection="1">
      <alignment vertical="top"/>
      <protection locked="0"/>
    </xf>
    <xf numFmtId="41" fontId="11" fillId="3" borderId="0" xfId="1" applyNumberFormat="1" applyFont="1" applyFill="1" applyBorder="1" applyAlignment="1" applyProtection="1">
      <alignment vertical="top"/>
    </xf>
    <xf numFmtId="49" fontId="11" fillId="0" borderId="1" xfId="0" applyNumberFormat="1" applyFont="1" applyBorder="1" applyAlignment="1" applyProtection="1">
      <alignment vertical="top" wrapText="1"/>
      <protection locked="0"/>
    </xf>
    <xf numFmtId="6" fontId="2" fillId="0" borderId="0" xfId="1" applyNumberFormat="1" applyFont="1" applyBorder="1" applyAlignment="1" applyProtection="1">
      <alignment vertical="top"/>
      <protection locked="0"/>
    </xf>
    <xf numFmtId="6" fontId="2" fillId="0" borderId="0" xfId="1" applyNumberFormat="1" applyFont="1" applyFill="1" applyBorder="1" applyAlignment="1" applyProtection="1">
      <alignment vertical="top"/>
      <protection locked="0"/>
    </xf>
    <xf numFmtId="49" fontId="11" fillId="0" borderId="1" xfId="0" applyNumberFormat="1" applyFont="1" applyBorder="1" applyAlignment="1" applyProtection="1">
      <alignment vertical="top" wrapText="1"/>
    </xf>
    <xf numFmtId="49" fontId="11" fillId="0" borderId="0" xfId="0" applyNumberFormat="1" applyFont="1" applyBorder="1" applyAlignment="1" applyProtection="1">
      <alignment vertical="top" wrapText="1"/>
      <protection locked="0"/>
    </xf>
    <xf numFmtId="9" fontId="2" fillId="0" borderId="1" xfId="3" applyFont="1" applyBorder="1" applyAlignment="1" applyProtection="1">
      <alignment vertical="top" wrapText="1"/>
      <protection locked="0"/>
    </xf>
    <xf numFmtId="9" fontId="4" fillId="0" borderId="1" xfId="3" applyFont="1" applyBorder="1" applyAlignment="1" applyProtection="1">
      <alignment vertical="top" wrapText="1"/>
      <protection locked="0"/>
    </xf>
    <xf numFmtId="0" fontId="0" fillId="0" borderId="0" xfId="0" applyAlignment="1">
      <alignment wrapText="1"/>
    </xf>
    <xf numFmtId="41" fontId="3" fillId="0" borderId="0" xfId="0" applyNumberFormat="1" applyFont="1" applyAlignment="1" applyProtection="1">
      <alignment horizontal="left" vertical="top"/>
    </xf>
    <xf numFmtId="41" fontId="4" fillId="0" borderId="0" xfId="1" applyNumberFormat="1" applyFont="1" applyBorder="1" applyAlignment="1" applyProtection="1">
      <alignment vertical="top"/>
    </xf>
    <xf numFmtId="41" fontId="2" fillId="3" borderId="0" xfId="2" applyNumberFormat="1" applyFont="1" applyFill="1" applyBorder="1" applyAlignment="1" applyProtection="1">
      <alignment vertical="top"/>
    </xf>
    <xf numFmtId="41" fontId="2" fillId="3" borderId="0" xfId="1" applyNumberFormat="1" applyFont="1" applyFill="1" applyBorder="1" applyAlignment="1" applyProtection="1">
      <alignment vertical="top"/>
      <protection locked="0"/>
    </xf>
    <xf numFmtId="41" fontId="2" fillId="0" borderId="1" xfId="0" applyNumberFormat="1" applyFont="1" applyBorder="1" applyAlignment="1" applyProtection="1">
      <alignment vertical="top" wrapText="1"/>
      <protection locked="0"/>
    </xf>
    <xf numFmtId="41" fontId="2" fillId="3" borderId="3" xfId="1" applyNumberFormat="1" applyFont="1" applyFill="1" applyBorder="1" applyAlignment="1" applyProtection="1">
      <alignment vertical="top"/>
      <protection locked="0"/>
    </xf>
    <xf numFmtId="41" fontId="4" fillId="3" borderId="0" xfId="1" applyNumberFormat="1" applyFont="1" applyFill="1" applyBorder="1" applyAlignment="1" applyProtection="1">
      <alignment vertical="top"/>
      <protection locked="0"/>
    </xf>
    <xf numFmtId="41" fontId="4" fillId="3" borderId="0" xfId="1" applyNumberFormat="1" applyFont="1" applyFill="1" applyBorder="1" applyAlignment="1" applyProtection="1">
      <alignment vertical="top"/>
    </xf>
    <xf numFmtId="41" fontId="4" fillId="3" borderId="0" xfId="2" applyNumberFormat="1" applyFont="1" applyFill="1" applyBorder="1" applyAlignment="1" applyProtection="1">
      <alignment vertical="top"/>
    </xf>
    <xf numFmtId="1" fontId="2" fillId="0" borderId="0" xfId="1" applyNumberFormat="1" applyFont="1" applyBorder="1" applyAlignment="1" applyProtection="1">
      <alignment vertical="top"/>
      <protection locked="0"/>
    </xf>
    <xf numFmtId="41" fontId="2" fillId="0" borderId="1" xfId="0" applyNumberFormat="1" applyFont="1" applyBorder="1" applyAlignment="1">
      <alignment vertical="top" wrapText="1"/>
    </xf>
    <xf numFmtId="41" fontId="2" fillId="0" borderId="1" xfId="0" applyNumberFormat="1" applyFont="1" applyBorder="1" applyAlignment="1" applyProtection="1">
      <alignment vertical="top" wrapText="1"/>
    </xf>
    <xf numFmtId="49" fontId="2" fillId="0" borderId="1" xfId="0" applyNumberFormat="1" applyFont="1" applyBorder="1" applyAlignment="1">
      <alignment wrapText="1"/>
    </xf>
    <xf numFmtId="0" fontId="11" fillId="0" borderId="0" xfId="0" applyFont="1" applyAlignment="1">
      <alignment wrapText="1"/>
    </xf>
    <xf numFmtId="0" fontId="11" fillId="0" borderId="1" xfId="0" applyFont="1" applyBorder="1" applyAlignment="1">
      <alignment vertical="top" wrapText="1"/>
    </xf>
    <xf numFmtId="41" fontId="2" fillId="4" borderId="0" xfId="1" applyNumberFormat="1" applyFont="1" applyFill="1" applyBorder="1" applyAlignment="1" applyProtection="1">
      <alignment vertical="top"/>
      <protection locked="0"/>
    </xf>
    <xf numFmtId="169" fontId="2" fillId="0" borderId="0" xfId="1" applyNumberFormat="1" applyFont="1" applyFill="1" applyBorder="1" applyAlignment="1" applyProtection="1">
      <alignment vertical="top"/>
      <protection locked="0"/>
    </xf>
    <xf numFmtId="41" fontId="11" fillId="3" borderId="0" xfId="2" applyNumberFormat="1" applyFont="1" applyFill="1" applyBorder="1" applyAlignment="1" applyProtection="1">
      <alignment vertical="top"/>
    </xf>
    <xf numFmtId="166" fontId="11" fillId="0" borderId="0" xfId="2" applyNumberFormat="1" applyFont="1" applyFill="1" applyBorder="1" applyAlignment="1" applyProtection="1">
      <alignment vertical="top"/>
    </xf>
    <xf numFmtId="0" fontId="24" fillId="6" borderId="0" xfId="0" applyFont="1" applyFill="1"/>
    <xf numFmtId="166" fontId="24" fillId="6" borderId="0" xfId="2" applyNumberFormat="1" applyFont="1" applyFill="1"/>
    <xf numFmtId="44" fontId="24" fillId="6" borderId="0" xfId="2" applyFont="1" applyFill="1"/>
    <xf numFmtId="0" fontId="0" fillId="0" borderId="0" xfId="0" applyFill="1"/>
    <xf numFmtId="0" fontId="25" fillId="7" borderId="0" xfId="0" applyFont="1" applyFill="1"/>
    <xf numFmtId="166" fontId="25" fillId="7" borderId="0" xfId="2" applyNumberFormat="1" applyFont="1" applyFill="1"/>
    <xf numFmtId="44" fontId="25" fillId="7" borderId="0" xfId="2" applyFont="1" applyFill="1"/>
    <xf numFmtId="0" fontId="25" fillId="8" borderId="0" xfId="0" applyFont="1" applyFill="1"/>
    <xf numFmtId="166" fontId="25" fillId="8" borderId="0" xfId="2" applyNumberFormat="1" applyFont="1" applyFill="1"/>
    <xf numFmtId="44" fontId="25" fillId="8" borderId="0" xfId="2" applyFont="1" applyFill="1"/>
    <xf numFmtId="0" fontId="25" fillId="9" borderId="0" xfId="0" applyFont="1" applyFill="1"/>
    <xf numFmtId="166" fontId="25" fillId="9" borderId="0" xfId="2" applyNumberFormat="1" applyFont="1" applyFill="1"/>
    <xf numFmtId="44" fontId="25" fillId="9" borderId="0" xfId="2" applyFont="1" applyFill="1"/>
    <xf numFmtId="41" fontId="4" fillId="0" borderId="0" xfId="1" applyNumberFormat="1" applyFont="1" applyFill="1" applyBorder="1" applyAlignment="1" applyProtection="1">
      <alignment vertical="top"/>
      <protection locked="0"/>
    </xf>
    <xf numFmtId="166" fontId="26" fillId="0" borderId="0" xfId="2" applyNumberFormat="1" applyFont="1" applyFill="1"/>
    <xf numFmtId="41" fontId="2" fillId="0" borderId="1" xfId="0" applyNumberFormat="1" applyFont="1" applyFill="1" applyBorder="1" applyAlignment="1" applyProtection="1">
      <alignment vertical="top" wrapText="1"/>
      <protection locked="0"/>
    </xf>
    <xf numFmtId="41" fontId="2" fillId="0" borderId="6" xfId="1" applyNumberFormat="1" applyFont="1" applyFill="1" applyBorder="1" applyAlignment="1" applyProtection="1">
      <alignment vertical="top"/>
      <protection locked="0"/>
    </xf>
    <xf numFmtId="168" fontId="2" fillId="0" borderId="0" xfId="1" applyNumberFormat="1" applyFont="1" applyBorder="1" applyAlignment="1" applyProtection="1">
      <alignment vertical="top"/>
      <protection locked="0"/>
    </xf>
    <xf numFmtId="0" fontId="11" fillId="0" borderId="0" xfId="0" applyFont="1" applyAlignment="1">
      <alignment vertical="top" wrapText="1"/>
    </xf>
    <xf numFmtId="49" fontId="2" fillId="0" borderId="1" xfId="0" applyNumberFormat="1" applyFont="1" applyBorder="1" applyAlignment="1" applyProtection="1">
      <alignment vertical="top" wrapText="1"/>
    </xf>
    <xf numFmtId="0" fontId="2" fillId="0" borderId="1" xfId="0" applyFont="1" applyBorder="1" applyAlignment="1">
      <alignment vertical="center" wrapText="1"/>
    </xf>
    <xf numFmtId="41" fontId="2" fillId="0" borderId="0" xfId="2" applyNumberFormat="1" applyFont="1" applyFill="1" applyBorder="1" applyAlignment="1" applyProtection="1">
      <alignment vertical="top"/>
    </xf>
    <xf numFmtId="164" fontId="2" fillId="0" borderId="0" xfId="1" applyNumberFormat="1" applyFont="1" applyFill="1" applyBorder="1" applyAlignment="1" applyProtection="1">
      <alignment vertical="top"/>
    </xf>
    <xf numFmtId="164" fontId="11" fillId="0" borderId="0" xfId="1" applyNumberFormat="1" applyFont="1" applyFill="1" applyBorder="1" applyAlignment="1" applyProtection="1">
      <alignment vertical="top"/>
    </xf>
    <xf numFmtId="0" fontId="0" fillId="7" borderId="0" xfId="0" applyFill="1"/>
    <xf numFmtId="0" fontId="0" fillId="8" borderId="0" xfId="0" applyFill="1"/>
    <xf numFmtId="0" fontId="25" fillId="0" borderId="0" xfId="0" applyFont="1" applyFill="1"/>
    <xf numFmtId="166" fontId="25" fillId="0" borderId="0" xfId="2" applyNumberFormat="1" applyFont="1" applyFill="1"/>
    <xf numFmtId="44" fontId="25" fillId="0" borderId="0" xfId="2" applyFont="1" applyFill="1"/>
    <xf numFmtId="0" fontId="25" fillId="0" borderId="0" xfId="0" applyFont="1" applyFill="1" applyBorder="1"/>
    <xf numFmtId="166" fontId="25" fillId="0" borderId="0" xfId="2" applyNumberFormat="1" applyFont="1" applyFill="1" applyBorder="1"/>
    <xf numFmtId="44" fontId="25" fillId="0" borderId="0" xfId="2" applyFont="1" applyFill="1" applyBorder="1"/>
    <xf numFmtId="0" fontId="0" fillId="0" borderId="0" xfId="0" applyFill="1" applyBorder="1"/>
    <xf numFmtId="0" fontId="25" fillId="10" borderId="0" xfId="0" applyFont="1" applyFill="1"/>
    <xf numFmtId="166" fontId="25" fillId="10" borderId="0" xfId="2" applyNumberFormat="1" applyFont="1" applyFill="1"/>
    <xf numFmtId="44" fontId="25" fillId="10" borderId="0" xfId="2" applyFont="1" applyFill="1"/>
    <xf numFmtId="0" fontId="0" fillId="10" borderId="0" xfId="0" applyFill="1"/>
    <xf numFmtId="0" fontId="24" fillId="0" borderId="0" xfId="0" applyFont="1" applyFill="1"/>
    <xf numFmtId="166" fontId="24" fillId="0" borderId="0" xfId="0" applyNumberFormat="1" applyFont="1"/>
    <xf numFmtId="41" fontId="3" fillId="0" borderId="0" xfId="0" applyNumberFormat="1" applyFont="1" applyAlignment="1" applyProtection="1">
      <alignment horizontal="left" vertical="top"/>
    </xf>
    <xf numFmtId="0" fontId="2" fillId="0" borderId="1" xfId="0" applyNumberFormat="1" applyFont="1" applyBorder="1" applyAlignment="1" applyProtection="1">
      <alignment vertical="top" wrapText="1"/>
      <protection locked="0"/>
    </xf>
    <xf numFmtId="41" fontId="3" fillId="0" borderId="0" xfId="0" applyNumberFormat="1" applyFont="1" applyAlignment="1" applyProtection="1">
      <alignment horizontal="left" vertical="top"/>
    </xf>
    <xf numFmtId="41" fontId="5" fillId="0" borderId="0" xfId="0" applyNumberFormat="1" applyFont="1" applyAlignment="1">
      <alignment horizontal="left" vertical="top"/>
    </xf>
    <xf numFmtId="0" fontId="3" fillId="0" borderId="0" xfId="0" applyFont="1" applyAlignment="1" applyProtection="1">
      <alignment horizontal="left" vertical="top"/>
    </xf>
    <xf numFmtId="0" fontId="5" fillId="0" borderId="0" xfId="0" applyFont="1" applyAlignment="1">
      <alignment horizontal="left" vertical="top"/>
    </xf>
    <xf numFmtId="0" fontId="13" fillId="0" borderId="0" xfId="0" applyFont="1" applyAlignment="1" applyProtection="1">
      <alignment horizontal="left" vertical="top"/>
    </xf>
    <xf numFmtId="0" fontId="0" fillId="0" borderId="0" xfId="0" applyAlignment="1">
      <alignment horizontal="left" vertical="top"/>
    </xf>
    <xf numFmtId="0" fontId="22" fillId="5" borderId="0" xfId="0" applyFont="1" applyFill="1" applyAlignment="1">
      <alignment horizontal="center"/>
    </xf>
    <xf numFmtId="0" fontId="23" fillId="0" borderId="0" xfId="0" applyFont="1" applyAlignment="1">
      <alignment horizontal="center"/>
    </xf>
    <xf numFmtId="0" fontId="0" fillId="0" borderId="0" xfId="0" applyAlignme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opLeftCell="G1" zoomScale="60" zoomScaleNormal="60" workbookViewId="0">
      <selection activeCell="Q20" sqref="Q20"/>
    </sheetView>
  </sheetViews>
  <sheetFormatPr defaultColWidth="11" defaultRowHeight="15" x14ac:dyDescent="0.25"/>
  <cols>
    <col min="1" max="1" width="10.28515625" style="72" hidden="1" customWidth="1"/>
    <col min="2" max="3" width="12.140625" style="72" hidden="1" customWidth="1"/>
    <col min="4" max="4" width="11.5703125" style="4" hidden="1" customWidth="1"/>
    <col min="5" max="5" width="11.28515625" style="4" hidden="1" customWidth="1"/>
    <col min="6" max="6" width="11.28515625" style="72" hidden="1" customWidth="1"/>
    <col min="7" max="7" width="7.140625" style="4" customWidth="1"/>
    <col min="8" max="8" width="7.7109375" style="73" customWidth="1"/>
    <col min="9" max="9" width="34.85546875" style="4" customWidth="1"/>
    <col min="10" max="11" width="18.7109375" style="62" bestFit="1" customWidth="1"/>
    <col min="12" max="12" width="18.7109375" style="62" customWidth="1"/>
    <col min="13" max="13" width="17.140625" style="4" bestFit="1" customWidth="1"/>
    <col min="14" max="14" width="17.42578125" style="4" bestFit="1" customWidth="1"/>
    <col min="15" max="15" width="53" style="75" customWidth="1"/>
    <col min="16" max="16" width="16" style="4" customWidth="1"/>
    <col min="17" max="17" width="53.85546875" style="94" customWidth="1"/>
    <col min="18" max="16384" width="11" style="4"/>
  </cols>
  <sheetData>
    <row r="1" spans="1:17" x14ac:dyDescent="0.25">
      <c r="G1" s="8" t="s">
        <v>79</v>
      </c>
      <c r="O1" s="74"/>
    </row>
    <row r="2" spans="1:17" x14ac:dyDescent="0.25">
      <c r="G2" s="93" t="s">
        <v>0</v>
      </c>
      <c r="M2" s="51"/>
      <c r="O2" s="74"/>
      <c r="P2" s="51"/>
    </row>
    <row r="3" spans="1:17" x14ac:dyDescent="0.25">
      <c r="G3" s="77">
        <v>60</v>
      </c>
      <c r="H3" s="93">
        <v>300</v>
      </c>
      <c r="I3" s="8"/>
      <c r="M3" s="7"/>
      <c r="O3" s="74"/>
      <c r="P3" s="7"/>
    </row>
    <row r="4" spans="1:17" x14ac:dyDescent="0.25">
      <c r="G4" s="93" t="s">
        <v>251</v>
      </c>
      <c r="H4" s="93"/>
      <c r="I4" s="8"/>
      <c r="J4" s="63"/>
      <c r="K4" s="63"/>
      <c r="L4" s="63"/>
      <c r="M4" s="7"/>
      <c r="N4" s="8"/>
      <c r="O4" s="74"/>
      <c r="P4" s="7"/>
    </row>
    <row r="5" spans="1:17" x14ac:dyDescent="0.25">
      <c r="G5" s="93"/>
      <c r="H5" s="93"/>
      <c r="I5" s="8"/>
      <c r="J5" s="63"/>
      <c r="K5" s="63"/>
      <c r="L5" s="63"/>
      <c r="M5" s="7"/>
      <c r="N5" s="8"/>
      <c r="O5" s="74"/>
      <c r="P5" s="7"/>
    </row>
    <row r="6" spans="1:17" s="8" customFormat="1" x14ac:dyDescent="0.25">
      <c r="A6" s="78"/>
      <c r="B6" s="78"/>
      <c r="C6" s="78"/>
      <c r="F6" s="78"/>
      <c r="H6" s="93"/>
      <c r="J6" s="13" t="s">
        <v>2</v>
      </c>
      <c r="K6" s="13" t="s">
        <v>2</v>
      </c>
      <c r="L6" s="13" t="s">
        <v>2</v>
      </c>
      <c r="M6" s="13" t="s">
        <v>3</v>
      </c>
      <c r="N6" s="13" t="s">
        <v>4</v>
      </c>
      <c r="O6" s="74"/>
      <c r="P6" s="13" t="s">
        <v>5</v>
      </c>
      <c r="Q6" s="95"/>
    </row>
    <row r="7" spans="1:17" s="8" customFormat="1" x14ac:dyDescent="0.25">
      <c r="A7" s="78"/>
      <c r="B7" s="78"/>
      <c r="C7" s="78"/>
      <c r="F7" s="78"/>
      <c r="H7" s="93"/>
      <c r="J7" s="13" t="s">
        <v>6</v>
      </c>
      <c r="K7" s="13" t="s">
        <v>7</v>
      </c>
      <c r="L7" s="13" t="s">
        <v>8</v>
      </c>
      <c r="M7" s="13" t="s">
        <v>10</v>
      </c>
      <c r="N7" s="13" t="s">
        <v>10</v>
      </c>
      <c r="O7" s="79" t="s">
        <v>9</v>
      </c>
      <c r="P7" s="13" t="s">
        <v>204</v>
      </c>
      <c r="Q7" s="80" t="s">
        <v>11</v>
      </c>
    </row>
    <row r="8" spans="1:17" s="8" customFormat="1" hidden="1" x14ac:dyDescent="0.25">
      <c r="A8" s="81" t="s">
        <v>12</v>
      </c>
      <c r="B8" s="81" t="s">
        <v>13</v>
      </c>
      <c r="C8" s="81" t="s">
        <v>14</v>
      </c>
      <c r="D8" s="81" t="s">
        <v>15</v>
      </c>
      <c r="E8" s="81" t="s">
        <v>16</v>
      </c>
      <c r="F8" s="81" t="s">
        <v>17</v>
      </c>
      <c r="H8" s="93"/>
      <c r="J8" s="13"/>
      <c r="K8" s="13"/>
      <c r="L8" s="13"/>
      <c r="M8" s="13"/>
      <c r="N8" s="13"/>
      <c r="O8" s="79"/>
      <c r="P8" s="81" t="s">
        <v>18</v>
      </c>
      <c r="Q8" s="90" t="s">
        <v>20</v>
      </c>
    </row>
    <row r="9" spans="1:17" x14ac:dyDescent="0.25">
      <c r="G9" s="93" t="s">
        <v>252</v>
      </c>
      <c r="O9" s="74"/>
    </row>
    <row r="10" spans="1:17" ht="63" customHeight="1" x14ac:dyDescent="0.25">
      <c r="A10" s="72">
        <v>2019</v>
      </c>
      <c r="B10" s="72" t="s">
        <v>21</v>
      </c>
      <c r="C10" s="72" t="s">
        <v>22</v>
      </c>
      <c r="D10" s="82" t="s">
        <v>23</v>
      </c>
      <c r="E10" s="82" t="s">
        <v>24</v>
      </c>
      <c r="F10" s="72" t="s">
        <v>25</v>
      </c>
      <c r="H10" s="83">
        <v>711</v>
      </c>
      <c r="I10" s="73" t="s">
        <v>256</v>
      </c>
      <c r="J10" s="18">
        <v>101381.01</v>
      </c>
      <c r="K10" s="18">
        <v>76233.509999999995</v>
      </c>
      <c r="L10" s="18">
        <v>82774.100000000006</v>
      </c>
      <c r="M10" s="4">
        <v>120000</v>
      </c>
      <c r="N10" s="18">
        <v>64000</v>
      </c>
      <c r="O10" s="84"/>
      <c r="P10" s="37">
        <v>73500</v>
      </c>
      <c r="Q10" s="85"/>
    </row>
    <row r="11" spans="1:17" x14ac:dyDescent="0.25">
      <c r="A11" s="72">
        <v>2019</v>
      </c>
      <c r="B11" s="72" t="s">
        <v>21</v>
      </c>
      <c r="C11" s="72" t="s">
        <v>22</v>
      </c>
      <c r="D11" s="82" t="s">
        <v>23</v>
      </c>
      <c r="E11" s="82" t="s">
        <v>28</v>
      </c>
      <c r="F11" s="72" t="s">
        <v>25</v>
      </c>
      <c r="H11" s="4">
        <v>712</v>
      </c>
      <c r="I11" s="73" t="s">
        <v>257</v>
      </c>
      <c r="J11" s="18">
        <v>78277.5</v>
      </c>
      <c r="K11" s="18">
        <v>62919.54</v>
      </c>
      <c r="L11" s="18">
        <v>60067.28</v>
      </c>
      <c r="M11" s="18">
        <v>70000</v>
      </c>
      <c r="N11" s="18">
        <v>56000</v>
      </c>
      <c r="O11" s="84"/>
      <c r="P11" s="37">
        <v>58000</v>
      </c>
      <c r="Q11" s="85"/>
    </row>
    <row r="12" spans="1:17" x14ac:dyDescent="0.25">
      <c r="D12" s="82"/>
      <c r="E12" s="82"/>
      <c r="H12" s="4">
        <v>713</v>
      </c>
      <c r="I12" s="73" t="s">
        <v>258</v>
      </c>
      <c r="J12" s="18">
        <v>52472.5</v>
      </c>
      <c r="K12" s="18">
        <v>46057.53</v>
      </c>
      <c r="L12" s="18">
        <v>61880.959999999999</v>
      </c>
      <c r="M12" s="18">
        <v>55000</v>
      </c>
      <c r="N12" s="18">
        <v>68000</v>
      </c>
      <c r="O12" s="84"/>
      <c r="P12" s="37">
        <v>65000</v>
      </c>
      <c r="Q12" s="85"/>
    </row>
    <row r="13" spans="1:17" x14ac:dyDescent="0.25">
      <c r="D13" s="82"/>
      <c r="E13" s="82"/>
      <c r="H13" s="4">
        <v>715</v>
      </c>
      <c r="I13" s="73" t="s">
        <v>259</v>
      </c>
      <c r="J13" s="18">
        <v>50466.559999999998</v>
      </c>
      <c r="K13" s="18">
        <v>42163.5</v>
      </c>
      <c r="L13" s="18">
        <v>52978.25</v>
      </c>
      <c r="M13" s="18">
        <v>54000</v>
      </c>
      <c r="N13" s="18">
        <v>47000</v>
      </c>
      <c r="O13" s="84"/>
      <c r="P13" s="47">
        <v>50000</v>
      </c>
      <c r="Q13" s="85"/>
    </row>
    <row r="14" spans="1:17" x14ac:dyDescent="0.25">
      <c r="A14" s="72">
        <v>2019</v>
      </c>
      <c r="B14" s="72" t="s">
        <v>21</v>
      </c>
      <c r="C14" s="72" t="s">
        <v>22</v>
      </c>
      <c r="D14" s="82" t="s">
        <v>23</v>
      </c>
      <c r="E14" s="82" t="s">
        <v>29</v>
      </c>
      <c r="F14" s="72" t="s">
        <v>25</v>
      </c>
      <c r="H14" s="73">
        <v>716</v>
      </c>
      <c r="I14" s="73" t="s">
        <v>260</v>
      </c>
      <c r="J14" s="18">
        <v>159790</v>
      </c>
      <c r="K14" s="18">
        <v>136413</v>
      </c>
      <c r="L14" s="18">
        <v>155746.20000000001</v>
      </c>
      <c r="M14" s="18">
        <v>150000</v>
      </c>
      <c r="N14" s="219">
        <v>146757</v>
      </c>
      <c r="O14" s="84"/>
      <c r="P14" s="47">
        <v>145000</v>
      </c>
      <c r="Q14" s="85"/>
    </row>
    <row r="15" spans="1:17" s="75" customFormat="1" x14ac:dyDescent="0.25">
      <c r="A15" s="72">
        <v>2019</v>
      </c>
      <c r="B15" s="72" t="s">
        <v>21</v>
      </c>
      <c r="C15" s="72" t="s">
        <v>22</v>
      </c>
      <c r="D15" s="82" t="s">
        <v>23</v>
      </c>
      <c r="E15" s="82" t="s">
        <v>31</v>
      </c>
      <c r="F15" s="72" t="s">
        <v>25</v>
      </c>
      <c r="G15" s="4"/>
      <c r="H15" s="73">
        <v>717</v>
      </c>
      <c r="I15" s="73" t="s">
        <v>261</v>
      </c>
      <c r="J15" s="18">
        <v>1318</v>
      </c>
      <c r="K15" s="18">
        <v>1132</v>
      </c>
      <c r="L15" s="18">
        <v>1342</v>
      </c>
      <c r="M15" s="18">
        <v>1500</v>
      </c>
      <c r="N15" s="219">
        <v>610</v>
      </c>
      <c r="O15" s="84"/>
      <c r="P15" s="47">
        <v>1264</v>
      </c>
      <c r="Q15" s="85"/>
    </row>
    <row r="16" spans="1:17" s="75" customFormat="1" x14ac:dyDescent="0.25">
      <c r="A16" s="72">
        <v>2019</v>
      </c>
      <c r="B16" s="72" t="s">
        <v>21</v>
      </c>
      <c r="C16" s="72" t="s">
        <v>22</v>
      </c>
      <c r="D16" s="82" t="s">
        <v>23</v>
      </c>
      <c r="E16" s="82" t="s">
        <v>33</v>
      </c>
      <c r="F16" s="72" t="s">
        <v>25</v>
      </c>
      <c r="G16" s="4"/>
      <c r="H16" s="73">
        <v>718</v>
      </c>
      <c r="I16" s="73" t="s">
        <v>262</v>
      </c>
      <c r="J16" s="18">
        <v>2945</v>
      </c>
      <c r="K16" s="18">
        <v>1980</v>
      </c>
      <c r="L16" s="18">
        <v>2764.54</v>
      </c>
      <c r="M16" s="18">
        <v>2100</v>
      </c>
      <c r="N16" s="18">
        <v>1100</v>
      </c>
      <c r="O16" s="84"/>
      <c r="P16" s="37">
        <v>2000</v>
      </c>
      <c r="Q16" s="85"/>
    </row>
    <row r="17" spans="1:17" s="75" customFormat="1" hidden="1" x14ac:dyDescent="0.25">
      <c r="A17" s="72">
        <v>2019</v>
      </c>
      <c r="B17" s="72" t="s">
        <v>21</v>
      </c>
      <c r="C17" s="72" t="s">
        <v>22</v>
      </c>
      <c r="D17" s="82" t="s">
        <v>23</v>
      </c>
      <c r="E17" s="82" t="s">
        <v>35</v>
      </c>
      <c r="F17" s="72" t="s">
        <v>25</v>
      </c>
      <c r="G17" s="4"/>
      <c r="H17" s="73"/>
      <c r="I17" s="73" t="s">
        <v>36</v>
      </c>
      <c r="J17" s="18"/>
      <c r="K17" s="18"/>
      <c r="L17" s="18"/>
      <c r="M17" s="18"/>
      <c r="N17" s="18"/>
      <c r="O17" s="84"/>
      <c r="P17" s="37"/>
      <c r="Q17" s="85"/>
    </row>
    <row r="18" spans="1:17" s="75" customFormat="1" x14ac:dyDescent="0.25">
      <c r="A18" s="72">
        <v>2019</v>
      </c>
      <c r="B18" s="72" t="s">
        <v>21</v>
      </c>
      <c r="C18" s="72" t="s">
        <v>22</v>
      </c>
      <c r="D18" s="82" t="s">
        <v>23</v>
      </c>
      <c r="E18" s="82" t="s">
        <v>37</v>
      </c>
      <c r="F18" s="72" t="s">
        <v>25</v>
      </c>
      <c r="G18" s="4"/>
      <c r="H18" s="73">
        <v>719</v>
      </c>
      <c r="I18" s="73" t="s">
        <v>263</v>
      </c>
      <c r="J18" s="18">
        <v>3096.65</v>
      </c>
      <c r="K18" s="18">
        <v>2755.5</v>
      </c>
      <c r="L18" s="18">
        <v>2413.81</v>
      </c>
      <c r="M18" s="18">
        <v>2500</v>
      </c>
      <c r="N18" s="18">
        <v>4000</v>
      </c>
      <c r="O18" s="84"/>
      <c r="P18" s="37">
        <v>3200</v>
      </c>
      <c r="Q18" s="85"/>
    </row>
    <row r="19" spans="1:17" s="75" customFormat="1" x14ac:dyDescent="0.25">
      <c r="A19" s="72">
        <v>2019</v>
      </c>
      <c r="B19" s="72" t="s">
        <v>21</v>
      </c>
      <c r="C19" s="72" t="s">
        <v>22</v>
      </c>
      <c r="D19" s="82" t="s">
        <v>23</v>
      </c>
      <c r="E19" s="82" t="s">
        <v>39</v>
      </c>
      <c r="F19" s="72" t="s">
        <v>25</v>
      </c>
      <c r="G19" s="4"/>
      <c r="H19" s="73">
        <v>740</v>
      </c>
      <c r="I19" s="73" t="s">
        <v>264</v>
      </c>
      <c r="J19" s="18">
        <v>552000</v>
      </c>
      <c r="K19" s="18">
        <v>641000</v>
      </c>
      <c r="L19" s="18">
        <v>700000</v>
      </c>
      <c r="M19" s="18">
        <v>708150</v>
      </c>
      <c r="N19" s="181"/>
      <c r="O19" s="84"/>
      <c r="P19" s="66">
        <v>904733</v>
      </c>
      <c r="Q19" s="85"/>
    </row>
    <row r="20" spans="1:17" s="75" customFormat="1" x14ac:dyDescent="0.25">
      <c r="A20" s="72">
        <v>2019</v>
      </c>
      <c r="B20" s="72" t="s">
        <v>21</v>
      </c>
      <c r="C20" s="72" t="s">
        <v>22</v>
      </c>
      <c r="D20" s="82" t="s">
        <v>23</v>
      </c>
      <c r="E20" s="82" t="s">
        <v>40</v>
      </c>
      <c r="F20" s="72" t="s">
        <v>25</v>
      </c>
      <c r="G20" s="4"/>
      <c r="H20" s="73">
        <v>741</v>
      </c>
      <c r="I20" s="73" t="s">
        <v>265</v>
      </c>
      <c r="J20" s="18">
        <v>0</v>
      </c>
      <c r="K20" s="18">
        <v>600000</v>
      </c>
      <c r="L20" s="18">
        <v>375000</v>
      </c>
      <c r="M20" s="18">
        <v>0</v>
      </c>
      <c r="N20" s="181"/>
      <c r="O20" s="84"/>
      <c r="P20" s="47">
        <v>250000</v>
      </c>
      <c r="Q20" s="85"/>
    </row>
    <row r="21" spans="1:17" s="75" customFormat="1" x14ac:dyDescent="0.25">
      <c r="A21" s="72">
        <v>2019</v>
      </c>
      <c r="B21" s="72" t="s">
        <v>21</v>
      </c>
      <c r="C21" s="72" t="s">
        <v>22</v>
      </c>
      <c r="D21" s="82" t="s">
        <v>23</v>
      </c>
      <c r="E21" s="82" t="s">
        <v>41</v>
      </c>
      <c r="F21" s="72" t="s">
        <v>25</v>
      </c>
      <c r="G21" s="4"/>
      <c r="H21" s="73">
        <v>750</v>
      </c>
      <c r="I21" s="73" t="s">
        <v>266</v>
      </c>
      <c r="J21" s="18">
        <v>0</v>
      </c>
      <c r="K21" s="18">
        <v>0</v>
      </c>
      <c r="L21" s="18">
        <v>0</v>
      </c>
      <c r="M21" s="18">
        <v>0</v>
      </c>
      <c r="N21" s="181"/>
      <c r="O21" s="84"/>
      <c r="P21" s="47">
        <v>0</v>
      </c>
      <c r="Q21" s="85"/>
    </row>
    <row r="22" spans="1:17" s="75" customFormat="1" x14ac:dyDescent="0.25">
      <c r="A22" s="72"/>
      <c r="B22" s="72"/>
      <c r="C22" s="72"/>
      <c r="D22" s="82"/>
      <c r="E22" s="82"/>
      <c r="F22" s="72"/>
      <c r="G22" s="4"/>
      <c r="H22" s="73">
        <v>751</v>
      </c>
      <c r="I22" s="73" t="s">
        <v>267</v>
      </c>
      <c r="J22" s="18">
        <v>0</v>
      </c>
      <c r="K22" s="18">
        <v>160000</v>
      </c>
      <c r="L22" s="18">
        <v>0</v>
      </c>
      <c r="M22" s="18">
        <v>0</v>
      </c>
      <c r="N22" s="181"/>
      <c r="O22" s="84"/>
      <c r="P22" s="47">
        <v>0</v>
      </c>
      <c r="Q22" s="85"/>
    </row>
    <row r="23" spans="1:17" s="75" customFormat="1" x14ac:dyDescent="0.25">
      <c r="A23" s="72"/>
      <c r="B23" s="72"/>
      <c r="C23" s="72"/>
      <c r="D23" s="4"/>
      <c r="E23" s="4"/>
      <c r="F23" s="72"/>
      <c r="G23" s="4"/>
      <c r="H23" s="93" t="s">
        <v>253</v>
      </c>
      <c r="I23" s="4"/>
      <c r="J23" s="25">
        <f>SUM(J10:J22)</f>
        <v>1001747.22</v>
      </c>
      <c r="K23" s="25">
        <f>SUM(K10:K22)</f>
        <v>1770654.58</v>
      </c>
      <c r="L23" s="25">
        <f>SUM(L10:L22)</f>
        <v>1494967.1400000001</v>
      </c>
      <c r="M23" s="25">
        <f>SUM(M10:M22)</f>
        <v>1163250</v>
      </c>
      <c r="N23" s="25">
        <f>SUM(N10:N22)</f>
        <v>387467</v>
      </c>
      <c r="O23" s="74"/>
      <c r="P23" s="25">
        <f>SUM(P10:P22)</f>
        <v>1552697</v>
      </c>
      <c r="Q23" s="94"/>
    </row>
    <row r="24" spans="1:17" s="75" customFormat="1" x14ac:dyDescent="0.25">
      <c r="A24" s="72"/>
      <c r="B24" s="72"/>
      <c r="C24" s="72"/>
      <c r="D24" s="4"/>
      <c r="E24" s="4"/>
      <c r="F24" s="72"/>
      <c r="G24" s="4"/>
      <c r="H24" s="73"/>
      <c r="I24" s="4"/>
      <c r="J24" s="64"/>
      <c r="K24" s="64"/>
      <c r="L24" s="64"/>
      <c r="M24" s="27"/>
      <c r="N24" s="27"/>
      <c r="O24" s="74"/>
      <c r="P24" s="27"/>
      <c r="Q24" s="94"/>
    </row>
    <row r="25" spans="1:17" s="75" customFormat="1" x14ac:dyDescent="0.25">
      <c r="A25" s="72"/>
      <c r="B25" s="72"/>
      <c r="C25" s="72"/>
      <c r="D25" s="4"/>
      <c r="E25" s="4"/>
      <c r="F25" s="72"/>
      <c r="G25" s="93" t="s">
        <v>95</v>
      </c>
      <c r="H25" s="73"/>
      <c r="I25" s="4"/>
      <c r="J25" s="66"/>
      <c r="K25" s="66"/>
      <c r="L25" s="66"/>
      <c r="M25" s="36"/>
      <c r="N25" s="36"/>
      <c r="O25" s="74"/>
      <c r="P25" s="36"/>
      <c r="Q25" s="94"/>
    </row>
    <row r="26" spans="1:17" s="75" customFormat="1" x14ac:dyDescent="0.25">
      <c r="A26" s="72"/>
      <c r="B26" s="72"/>
      <c r="C26" s="72"/>
      <c r="D26" s="4"/>
      <c r="E26" s="4"/>
      <c r="F26" s="72"/>
      <c r="G26" s="93"/>
      <c r="H26" s="73">
        <v>800</v>
      </c>
      <c r="I26" s="73" t="s">
        <v>268</v>
      </c>
      <c r="J26" s="66">
        <v>0</v>
      </c>
      <c r="K26" s="66">
        <v>0</v>
      </c>
      <c r="L26" s="66">
        <v>284.13</v>
      </c>
      <c r="M26" s="36">
        <v>50</v>
      </c>
      <c r="N26" s="180" t="s">
        <v>323</v>
      </c>
      <c r="O26" s="88"/>
      <c r="P26" s="180">
        <v>50</v>
      </c>
      <c r="Q26" s="89"/>
    </row>
    <row r="27" spans="1:17" s="75" customFormat="1" x14ac:dyDescent="0.25">
      <c r="A27" s="72"/>
      <c r="B27" s="72"/>
      <c r="C27" s="72"/>
      <c r="D27" s="4"/>
      <c r="E27" s="4"/>
      <c r="F27" s="72"/>
      <c r="G27" s="93"/>
      <c r="H27" s="73">
        <v>801</v>
      </c>
      <c r="I27" s="4" t="s">
        <v>269</v>
      </c>
      <c r="J27" s="66">
        <v>0</v>
      </c>
      <c r="K27" s="66">
        <v>0</v>
      </c>
      <c r="L27" s="66">
        <v>0</v>
      </c>
      <c r="M27" s="36">
        <v>0</v>
      </c>
      <c r="N27" s="36">
        <v>0</v>
      </c>
      <c r="O27" s="88"/>
      <c r="P27" s="37">
        <v>0</v>
      </c>
      <c r="Q27" s="89"/>
    </row>
    <row r="28" spans="1:17" s="75" customFormat="1" x14ac:dyDescent="0.25">
      <c r="A28" s="72"/>
      <c r="B28" s="72"/>
      <c r="C28" s="72"/>
      <c r="D28" s="4"/>
      <c r="E28" s="4"/>
      <c r="F28" s="72"/>
      <c r="G28" s="93"/>
      <c r="H28" s="73">
        <v>802</v>
      </c>
      <c r="I28" s="4" t="s">
        <v>270</v>
      </c>
      <c r="J28" s="66">
        <v>0</v>
      </c>
      <c r="K28" s="66">
        <v>0</v>
      </c>
      <c r="L28" s="66">
        <v>4437</v>
      </c>
      <c r="M28" s="36">
        <v>0</v>
      </c>
      <c r="N28" s="36">
        <v>0</v>
      </c>
      <c r="O28" s="88"/>
      <c r="P28" s="37">
        <v>0</v>
      </c>
      <c r="Q28" s="89"/>
    </row>
    <row r="29" spans="1:17" s="75" customFormat="1" x14ac:dyDescent="0.25">
      <c r="A29" s="72">
        <v>2019</v>
      </c>
      <c r="B29" s="72" t="s">
        <v>21</v>
      </c>
      <c r="C29" s="72" t="s">
        <v>22</v>
      </c>
      <c r="D29" s="82" t="s">
        <v>23</v>
      </c>
      <c r="E29" s="82" t="s">
        <v>74</v>
      </c>
      <c r="F29" s="72" t="s">
        <v>25</v>
      </c>
      <c r="G29" s="93"/>
      <c r="H29" s="73">
        <v>805</v>
      </c>
      <c r="I29" s="4" t="s">
        <v>271</v>
      </c>
      <c r="J29" s="66">
        <v>2712</v>
      </c>
      <c r="K29" s="66">
        <v>0</v>
      </c>
      <c r="L29" s="66">
        <v>0</v>
      </c>
      <c r="M29" s="36">
        <v>0</v>
      </c>
      <c r="N29" s="37">
        <v>0</v>
      </c>
      <c r="O29" s="84"/>
      <c r="P29" s="37"/>
      <c r="Q29" s="85"/>
    </row>
    <row r="30" spans="1:17" s="75" customFormat="1" x14ac:dyDescent="0.25">
      <c r="A30" s="72"/>
      <c r="B30" s="72"/>
      <c r="C30" s="72"/>
      <c r="D30" s="82"/>
      <c r="E30" s="82"/>
      <c r="F30" s="72"/>
      <c r="G30" s="93"/>
      <c r="H30" s="73">
        <v>811</v>
      </c>
      <c r="I30" s="4" t="s">
        <v>113</v>
      </c>
      <c r="J30" s="66">
        <v>0</v>
      </c>
      <c r="K30" s="66">
        <v>0</v>
      </c>
      <c r="L30" s="66">
        <v>0</v>
      </c>
      <c r="M30" s="36">
        <v>0</v>
      </c>
      <c r="N30" s="37">
        <v>0</v>
      </c>
      <c r="O30" s="84"/>
      <c r="P30" s="47">
        <v>5000</v>
      </c>
      <c r="Q30" s="183" t="s">
        <v>324</v>
      </c>
    </row>
    <row r="31" spans="1:17" s="75" customFormat="1" ht="90" x14ac:dyDescent="0.25">
      <c r="A31" s="72"/>
      <c r="B31" s="72"/>
      <c r="C31" s="72"/>
      <c r="D31" s="82"/>
      <c r="E31" s="82"/>
      <c r="F31" s="72"/>
      <c r="G31" s="93"/>
      <c r="H31" s="73">
        <v>813</v>
      </c>
      <c r="I31" s="4" t="s">
        <v>114</v>
      </c>
      <c r="J31" s="66">
        <v>60800</v>
      </c>
      <c r="K31" s="66">
        <v>69729</v>
      </c>
      <c r="L31" s="66">
        <v>67321</v>
      </c>
      <c r="M31" s="36">
        <v>65000</v>
      </c>
      <c r="N31" s="172">
        <v>67000</v>
      </c>
      <c r="O31" s="19" t="s">
        <v>291</v>
      </c>
      <c r="P31" s="37">
        <v>67160</v>
      </c>
      <c r="Q31" s="85"/>
    </row>
    <row r="32" spans="1:17" s="75" customFormat="1" ht="75" x14ac:dyDescent="0.25">
      <c r="A32" s="72">
        <v>2019</v>
      </c>
      <c r="B32" s="72" t="s">
        <v>21</v>
      </c>
      <c r="C32" s="72" t="s">
        <v>22</v>
      </c>
      <c r="D32" s="82" t="s">
        <v>23</v>
      </c>
      <c r="E32" s="82" t="s">
        <v>75</v>
      </c>
      <c r="F32" s="72" t="s">
        <v>25</v>
      </c>
      <c r="G32" s="93"/>
      <c r="H32" s="73">
        <v>814</v>
      </c>
      <c r="I32" s="4" t="s">
        <v>272</v>
      </c>
      <c r="J32" s="66">
        <v>940.31</v>
      </c>
      <c r="K32" s="66">
        <v>1352.65</v>
      </c>
      <c r="L32" s="66">
        <v>3076.5</v>
      </c>
      <c r="M32" s="36">
        <v>2500</v>
      </c>
      <c r="N32" s="173">
        <v>1655</v>
      </c>
      <c r="O32" s="84" t="s">
        <v>295</v>
      </c>
      <c r="P32" s="47">
        <v>2366</v>
      </c>
      <c r="Q32" s="89"/>
    </row>
    <row r="33" spans="1:17" s="75" customFormat="1" ht="60" x14ac:dyDescent="0.25">
      <c r="A33" s="72"/>
      <c r="B33" s="72"/>
      <c r="C33" s="72"/>
      <c r="D33" s="82"/>
      <c r="E33" s="82"/>
      <c r="F33" s="72"/>
      <c r="G33" s="93"/>
      <c r="H33" s="73">
        <v>815</v>
      </c>
      <c r="I33" s="4" t="s">
        <v>290</v>
      </c>
      <c r="J33" s="66">
        <v>4360</v>
      </c>
      <c r="K33" s="66">
        <v>4700</v>
      </c>
      <c r="L33" s="66">
        <v>4360</v>
      </c>
      <c r="M33" s="36">
        <v>4000</v>
      </c>
      <c r="N33" s="173">
        <v>5045</v>
      </c>
      <c r="O33" s="84" t="s">
        <v>292</v>
      </c>
      <c r="P33" s="37">
        <v>4702</v>
      </c>
      <c r="Q33" s="85"/>
    </row>
    <row r="34" spans="1:17" s="75" customFormat="1" ht="90" x14ac:dyDescent="0.25">
      <c r="A34" s="72"/>
      <c r="B34" s="72"/>
      <c r="C34" s="72"/>
      <c r="D34" s="82"/>
      <c r="E34" s="82"/>
      <c r="F34" s="72"/>
      <c r="G34" s="93"/>
      <c r="H34" s="73">
        <v>816</v>
      </c>
      <c r="I34" s="4" t="s">
        <v>273</v>
      </c>
      <c r="J34" s="66">
        <v>4611.1499999999996</v>
      </c>
      <c r="K34" s="66">
        <v>8085.6</v>
      </c>
      <c r="L34" s="66">
        <v>5314.7</v>
      </c>
      <c r="M34" s="36">
        <v>4000</v>
      </c>
      <c r="N34" s="172">
        <v>7545</v>
      </c>
      <c r="O34" s="19" t="s">
        <v>294</v>
      </c>
      <c r="P34" s="37">
        <v>7500</v>
      </c>
      <c r="Q34" s="85"/>
    </row>
    <row r="35" spans="1:17" s="75" customFormat="1" ht="30" x14ac:dyDescent="0.25">
      <c r="A35" s="72"/>
      <c r="B35" s="72"/>
      <c r="C35" s="72"/>
      <c r="D35" s="82"/>
      <c r="E35" s="82"/>
      <c r="F35" s="72"/>
      <c r="G35" s="93"/>
      <c r="H35" s="73">
        <v>817</v>
      </c>
      <c r="I35" s="4" t="s">
        <v>117</v>
      </c>
      <c r="J35" s="66">
        <v>22105.15</v>
      </c>
      <c r="K35" s="66">
        <v>20430.55</v>
      </c>
      <c r="L35" s="66">
        <v>14834</v>
      </c>
      <c r="M35" s="36">
        <v>18000</v>
      </c>
      <c r="N35" s="37">
        <v>14155</v>
      </c>
      <c r="O35" s="84" t="s">
        <v>300</v>
      </c>
      <c r="P35" s="37">
        <v>14500</v>
      </c>
      <c r="Q35" s="85"/>
    </row>
    <row r="36" spans="1:17" s="75" customFormat="1" ht="150" x14ac:dyDescent="0.25">
      <c r="A36" s="72"/>
      <c r="B36" s="72"/>
      <c r="C36" s="72"/>
      <c r="D36" s="82"/>
      <c r="E36" s="82"/>
      <c r="F36" s="72"/>
      <c r="G36" s="93"/>
      <c r="H36" s="73">
        <v>818</v>
      </c>
      <c r="I36" s="4" t="s">
        <v>274</v>
      </c>
      <c r="J36" s="66">
        <v>10016</v>
      </c>
      <c r="K36" s="66">
        <v>4990</v>
      </c>
      <c r="L36" s="66">
        <v>5345</v>
      </c>
      <c r="M36" s="36">
        <v>6000</v>
      </c>
      <c r="N36" s="37">
        <v>2980</v>
      </c>
      <c r="O36" s="19" t="s">
        <v>296</v>
      </c>
      <c r="P36" s="37">
        <v>3000</v>
      </c>
      <c r="Q36" s="85"/>
    </row>
    <row r="37" spans="1:17" s="75" customFormat="1" x14ac:dyDescent="0.25">
      <c r="A37" s="72">
        <v>2019</v>
      </c>
      <c r="B37" s="72" t="s">
        <v>21</v>
      </c>
      <c r="C37" s="72" t="s">
        <v>22</v>
      </c>
      <c r="D37" s="82" t="s">
        <v>23</v>
      </c>
      <c r="E37" s="82" t="s">
        <v>76</v>
      </c>
      <c r="F37" s="72" t="s">
        <v>25</v>
      </c>
      <c r="G37" s="4"/>
      <c r="H37" s="73">
        <v>899</v>
      </c>
      <c r="I37" s="73" t="s">
        <v>275</v>
      </c>
      <c r="J37" s="70">
        <v>3480.53</v>
      </c>
      <c r="K37" s="70">
        <v>3163.75</v>
      </c>
      <c r="L37" s="70">
        <v>3429.88</v>
      </c>
      <c r="M37" s="38">
        <v>3000</v>
      </c>
      <c r="N37" s="184">
        <v>0</v>
      </c>
      <c r="O37" s="84"/>
      <c r="P37" s="214">
        <v>3400</v>
      </c>
      <c r="Q37" s="85"/>
    </row>
    <row r="38" spans="1:17" s="75" customFormat="1" x14ac:dyDescent="0.25">
      <c r="A38" s="72"/>
      <c r="B38" s="72"/>
      <c r="C38" s="72"/>
      <c r="D38" s="4"/>
      <c r="E38" s="4"/>
      <c r="F38" s="72"/>
      <c r="G38" s="4"/>
      <c r="H38" s="93" t="s">
        <v>97</v>
      </c>
      <c r="I38" s="4"/>
      <c r="J38" s="36">
        <f>SUM(J26:J37)</f>
        <v>109025.13999999998</v>
      </c>
      <c r="K38" s="36">
        <f>SUM(K26:K37)</f>
        <v>112451.55</v>
      </c>
      <c r="L38" s="36">
        <f>SUM(L26:L37)</f>
        <v>108402.21</v>
      </c>
      <c r="M38" s="36">
        <f>SUM(M26:M37)</f>
        <v>102550</v>
      </c>
      <c r="N38" s="36">
        <f>SUM(N26:N37)</f>
        <v>98380</v>
      </c>
      <c r="O38" s="74"/>
      <c r="P38" s="36">
        <f>SUM(P26:P37)</f>
        <v>107678</v>
      </c>
      <c r="Q38" s="94"/>
    </row>
    <row r="39" spans="1:17" s="75" customFormat="1" x14ac:dyDescent="0.25">
      <c r="A39" s="72"/>
      <c r="B39" s="72"/>
      <c r="C39" s="72"/>
      <c r="D39" s="4"/>
      <c r="E39" s="4"/>
      <c r="F39" s="72"/>
      <c r="G39" s="4"/>
      <c r="H39" s="93"/>
      <c r="I39" s="4"/>
      <c r="J39" s="66"/>
      <c r="K39" s="66"/>
      <c r="L39" s="66"/>
      <c r="M39" s="36"/>
      <c r="N39" s="36"/>
      <c r="O39" s="74"/>
      <c r="P39" s="36"/>
      <c r="Q39" s="94"/>
    </row>
    <row r="40" spans="1:17" s="75" customFormat="1" x14ac:dyDescent="0.25">
      <c r="A40" s="72"/>
      <c r="B40" s="72"/>
      <c r="C40" s="72"/>
      <c r="D40" s="4"/>
      <c r="E40" s="4"/>
      <c r="F40" s="72"/>
      <c r="G40" s="93" t="s">
        <v>254</v>
      </c>
      <c r="H40" s="73"/>
      <c r="I40" s="4"/>
      <c r="J40" s="66"/>
      <c r="K40" s="66"/>
      <c r="L40" s="66"/>
      <c r="M40" s="36"/>
      <c r="N40" s="36"/>
      <c r="O40" s="74"/>
      <c r="P40" s="36"/>
      <c r="Q40" s="94"/>
    </row>
    <row r="41" spans="1:17" s="75" customFormat="1" ht="32.25" customHeight="1" x14ac:dyDescent="0.25">
      <c r="A41" s="72"/>
      <c r="B41" s="72"/>
      <c r="C41" s="72"/>
      <c r="D41" s="4"/>
      <c r="E41" s="4"/>
      <c r="F41" s="72"/>
      <c r="G41" s="93"/>
      <c r="H41" s="73">
        <v>900</v>
      </c>
      <c r="I41" s="4" t="s">
        <v>282</v>
      </c>
      <c r="J41" s="70"/>
      <c r="K41" s="70"/>
      <c r="L41" s="70">
        <v>0</v>
      </c>
      <c r="M41" s="38">
        <v>0</v>
      </c>
      <c r="N41" s="38"/>
      <c r="O41" s="88"/>
      <c r="P41" s="169"/>
      <c r="Q41" s="89"/>
    </row>
    <row r="42" spans="1:17" s="75" customFormat="1" x14ac:dyDescent="0.25">
      <c r="A42" s="72"/>
      <c r="B42" s="72"/>
      <c r="C42" s="72"/>
      <c r="D42" s="4"/>
      <c r="E42" s="4"/>
      <c r="F42" s="72"/>
      <c r="G42" s="4"/>
      <c r="H42" s="93" t="s">
        <v>255</v>
      </c>
      <c r="I42" s="4"/>
      <c r="J42" s="36">
        <f>SUM(J41:J41)</f>
        <v>0</v>
      </c>
      <c r="K42" s="36">
        <f>SUM(K41:K41)</f>
        <v>0</v>
      </c>
      <c r="L42" s="36">
        <f>SUM(L41:L41)</f>
        <v>0</v>
      </c>
      <c r="M42" s="36">
        <f>SUM(M41:M41)</f>
        <v>0</v>
      </c>
      <c r="N42" s="36">
        <f>SUM(N41:N41)</f>
        <v>0</v>
      </c>
      <c r="O42" s="74"/>
      <c r="P42" s="36">
        <f>SUM(P41:P41)</f>
        <v>0</v>
      </c>
      <c r="Q42" s="94"/>
    </row>
    <row r="43" spans="1:17" s="75" customFormat="1" x14ac:dyDescent="0.25">
      <c r="A43" s="72"/>
      <c r="B43" s="72"/>
      <c r="C43" s="72"/>
      <c r="D43" s="4"/>
      <c r="E43" s="4"/>
      <c r="F43" s="72"/>
      <c r="G43" s="4"/>
      <c r="H43" s="93"/>
      <c r="I43" s="4"/>
      <c r="J43" s="66"/>
      <c r="K43" s="66"/>
      <c r="L43" s="66"/>
      <c r="M43" s="36"/>
      <c r="N43" s="36"/>
      <c r="O43" s="74"/>
      <c r="P43" s="36"/>
      <c r="Q43" s="94"/>
    </row>
    <row r="44" spans="1:17" x14ac:dyDescent="0.25">
      <c r="G44" s="93" t="s">
        <v>78</v>
      </c>
      <c r="H44" s="93"/>
      <c r="I44" s="8"/>
      <c r="J44" s="67">
        <f>SUM(J1:J43)/2</f>
        <v>1110772.3599999999</v>
      </c>
      <c r="K44" s="67">
        <f t="shared" ref="K44:P44" si="0">SUM(K1:K43)/2</f>
        <v>1883106.13</v>
      </c>
      <c r="L44" s="67">
        <f t="shared" si="0"/>
        <v>1603369.35</v>
      </c>
      <c r="M44" s="67">
        <f t="shared" si="0"/>
        <v>1265800</v>
      </c>
      <c r="N44" s="67">
        <f t="shared" si="0"/>
        <v>485847</v>
      </c>
      <c r="O44" s="67"/>
      <c r="P44" s="67">
        <f t="shared" si="0"/>
        <v>1660375</v>
      </c>
    </row>
    <row r="45" spans="1:17" x14ac:dyDescent="0.25">
      <c r="G45" s="93"/>
      <c r="H45" s="93"/>
      <c r="I45" s="8"/>
      <c r="J45" s="67"/>
      <c r="K45" s="67"/>
      <c r="L45" s="67"/>
      <c r="M45" s="49"/>
      <c r="O45" s="74"/>
      <c r="P45" s="49"/>
    </row>
  </sheetData>
  <pageMargins left="0.5" right="0.5" top="0.5" bottom="0.5" header="0.3" footer="0.3"/>
  <pageSetup paperSize="5"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02"/>
  <sheetViews>
    <sheetView topLeftCell="H1" zoomScale="66" zoomScaleNormal="66" workbookViewId="0">
      <selection activeCell="R65" sqref="R65"/>
    </sheetView>
  </sheetViews>
  <sheetFormatPr defaultColWidth="11" defaultRowHeight="15" x14ac:dyDescent="0.25"/>
  <cols>
    <col min="1" max="1" width="10.28515625" style="72" hidden="1" customWidth="1"/>
    <col min="2" max="3" width="12.140625" style="72" hidden="1" customWidth="1"/>
    <col min="4" max="4" width="11.5703125" style="4" hidden="1" customWidth="1"/>
    <col min="5" max="5" width="11.28515625" style="4" hidden="1" customWidth="1"/>
    <col min="6" max="6" width="11.28515625" style="72" hidden="1" customWidth="1"/>
    <col min="7" max="7" width="7.140625" style="4" customWidth="1"/>
    <col min="8" max="8" width="7.7109375" style="73" customWidth="1"/>
    <col min="9" max="9" width="44" style="4" customWidth="1"/>
    <col min="10" max="10" width="16" style="62" bestFit="1" customWidth="1"/>
    <col min="11" max="12" width="15.5703125" style="62" bestFit="1" customWidth="1"/>
    <col min="13" max="13" width="15.5703125" style="4" bestFit="1" customWidth="1"/>
    <col min="14" max="14" width="15.28515625" style="4" bestFit="1" customWidth="1"/>
    <col min="15" max="15" width="53.5703125" style="75" customWidth="1"/>
    <col min="16" max="16" width="18.140625" style="4" bestFit="1" customWidth="1"/>
    <col min="17" max="17" width="71.7109375" style="94" customWidth="1"/>
    <col min="18" max="16384" width="11" style="4"/>
  </cols>
  <sheetData>
    <row r="1" spans="1:17" x14ac:dyDescent="0.25">
      <c r="G1" s="8" t="s">
        <v>79</v>
      </c>
      <c r="O1" s="74"/>
    </row>
    <row r="2" spans="1:17" x14ac:dyDescent="0.25">
      <c r="G2" s="76" t="s">
        <v>0</v>
      </c>
      <c r="M2" s="51"/>
      <c r="O2" s="74"/>
      <c r="P2" s="51"/>
    </row>
    <row r="3" spans="1:17" x14ac:dyDescent="0.25">
      <c r="G3" s="77">
        <v>60</v>
      </c>
      <c r="H3" s="76">
        <v>506</v>
      </c>
      <c r="I3" s="8"/>
      <c r="M3" s="7"/>
      <c r="O3" s="74"/>
      <c r="P3" s="7"/>
    </row>
    <row r="4" spans="1:17" x14ac:dyDescent="0.25">
      <c r="G4" s="76" t="s">
        <v>1</v>
      </c>
      <c r="H4" s="76"/>
      <c r="I4" s="8"/>
      <c r="J4" s="63"/>
      <c r="K4" s="63"/>
      <c r="L4" s="63"/>
      <c r="M4" s="7"/>
      <c r="N4" s="8"/>
      <c r="O4" s="74"/>
      <c r="P4" s="7"/>
    </row>
    <row r="5" spans="1:17" x14ac:dyDescent="0.25">
      <c r="G5" s="76"/>
      <c r="H5" s="76"/>
      <c r="I5" s="8"/>
      <c r="J5" s="63"/>
      <c r="K5" s="63"/>
      <c r="L5" s="63"/>
      <c r="M5" s="7"/>
      <c r="N5" s="8"/>
      <c r="O5" s="74"/>
      <c r="P5" s="7"/>
    </row>
    <row r="6" spans="1:17" s="8" customFormat="1" x14ac:dyDescent="0.25">
      <c r="A6" s="78"/>
      <c r="B6" s="78"/>
      <c r="C6" s="78"/>
      <c r="F6" s="78"/>
      <c r="H6" s="76"/>
      <c r="J6" s="13" t="s">
        <v>2</v>
      </c>
      <c r="K6" s="13" t="s">
        <v>2</v>
      </c>
      <c r="L6" s="13" t="s">
        <v>2</v>
      </c>
      <c r="M6" s="13" t="s">
        <v>3</v>
      </c>
      <c r="N6" s="13" t="s">
        <v>4</v>
      </c>
      <c r="O6" s="74"/>
      <c r="P6" s="13" t="s">
        <v>5</v>
      </c>
      <c r="Q6" s="95"/>
    </row>
    <row r="7" spans="1:17" s="8" customFormat="1" x14ac:dyDescent="0.25">
      <c r="A7" s="78"/>
      <c r="B7" s="78"/>
      <c r="C7" s="78"/>
      <c r="F7" s="78"/>
      <c r="H7" s="76"/>
      <c r="J7" s="13" t="s">
        <v>6</v>
      </c>
      <c r="K7" s="13" t="s">
        <v>7</v>
      </c>
      <c r="L7" s="13" t="s">
        <v>8</v>
      </c>
      <c r="M7" s="13" t="s">
        <v>10</v>
      </c>
      <c r="N7" s="13" t="s">
        <v>10</v>
      </c>
      <c r="O7" s="79" t="s">
        <v>9</v>
      </c>
      <c r="P7" s="13" t="s">
        <v>204</v>
      </c>
      <c r="Q7" s="80" t="s">
        <v>11</v>
      </c>
    </row>
    <row r="8" spans="1:17" s="8" customFormat="1" hidden="1" x14ac:dyDescent="0.25">
      <c r="A8" s="81" t="s">
        <v>12</v>
      </c>
      <c r="B8" s="81" t="s">
        <v>13</v>
      </c>
      <c r="C8" s="81" t="s">
        <v>14</v>
      </c>
      <c r="D8" s="81" t="s">
        <v>15</v>
      </c>
      <c r="E8" s="81" t="s">
        <v>16</v>
      </c>
      <c r="F8" s="81" t="s">
        <v>17</v>
      </c>
      <c r="H8" s="76"/>
      <c r="J8" s="13"/>
      <c r="K8" s="13"/>
      <c r="L8" s="13"/>
      <c r="M8" s="13"/>
      <c r="N8" s="13"/>
      <c r="O8" s="79"/>
      <c r="P8" s="81" t="s">
        <v>18</v>
      </c>
      <c r="Q8" s="90" t="s">
        <v>20</v>
      </c>
    </row>
    <row r="9" spans="1:17" x14ac:dyDescent="0.25">
      <c r="G9" s="76" t="s">
        <v>199</v>
      </c>
      <c r="O9" s="74"/>
    </row>
    <row r="10" spans="1:17" ht="60" x14ac:dyDescent="0.25">
      <c r="A10" s="72">
        <v>2019</v>
      </c>
      <c r="B10" s="72" t="s">
        <v>21</v>
      </c>
      <c r="C10" s="72" t="s">
        <v>22</v>
      </c>
      <c r="D10" s="82" t="s">
        <v>23</v>
      </c>
      <c r="E10" s="82" t="s">
        <v>24</v>
      </c>
      <c r="F10" s="72" t="s">
        <v>25</v>
      </c>
      <c r="H10" s="83">
        <v>105</v>
      </c>
      <c r="I10" s="73" t="s">
        <v>26</v>
      </c>
      <c r="J10" s="18">
        <v>1750826.87</v>
      </c>
      <c r="K10" s="18">
        <v>173185.67</v>
      </c>
      <c r="L10" s="18">
        <v>231431</v>
      </c>
      <c r="M10" s="4">
        <v>222537</v>
      </c>
      <c r="N10" s="187">
        <v>246213</v>
      </c>
      <c r="O10" s="84" t="s">
        <v>332</v>
      </c>
      <c r="P10" s="47">
        <v>258681</v>
      </c>
      <c r="Q10" s="183" t="s">
        <v>385</v>
      </c>
    </row>
    <row r="11" spans="1:17" ht="45" x14ac:dyDescent="0.3">
      <c r="A11" s="72">
        <v>2019</v>
      </c>
      <c r="B11" s="72" t="s">
        <v>21</v>
      </c>
      <c r="C11" s="72" t="s">
        <v>22</v>
      </c>
      <c r="D11" s="82" t="s">
        <v>23</v>
      </c>
      <c r="E11" s="82" t="s">
        <v>28</v>
      </c>
      <c r="F11" s="72" t="s">
        <v>25</v>
      </c>
      <c r="H11" s="83">
        <v>106</v>
      </c>
      <c r="I11" s="73" t="s">
        <v>80</v>
      </c>
      <c r="J11" s="18">
        <v>170593.12</v>
      </c>
      <c r="K11" s="18">
        <v>173743.83</v>
      </c>
      <c r="L11" s="18">
        <v>234519</v>
      </c>
      <c r="M11" s="18">
        <v>267609</v>
      </c>
      <c r="N11" s="187">
        <v>278826</v>
      </c>
      <c r="O11" s="84"/>
      <c r="P11" s="212">
        <v>322847</v>
      </c>
      <c r="Q11" s="183" t="s">
        <v>452</v>
      </c>
    </row>
    <row r="12" spans="1:17" x14ac:dyDescent="0.25">
      <c r="D12" s="82"/>
      <c r="E12" s="82"/>
      <c r="H12" s="83">
        <v>108</v>
      </c>
      <c r="I12" s="73" t="s">
        <v>81</v>
      </c>
      <c r="J12" s="18"/>
      <c r="K12" s="18"/>
      <c r="L12" s="18"/>
      <c r="M12" s="18"/>
      <c r="N12" s="187"/>
      <c r="O12" s="84"/>
      <c r="P12" s="211"/>
      <c r="Q12" s="183"/>
    </row>
    <row r="13" spans="1:17" x14ac:dyDescent="0.25">
      <c r="D13" s="82"/>
      <c r="E13" s="82"/>
      <c r="H13" s="83">
        <v>109</v>
      </c>
      <c r="I13" s="73" t="s">
        <v>82</v>
      </c>
      <c r="J13" s="18"/>
      <c r="K13" s="18"/>
      <c r="L13" s="18"/>
      <c r="M13" s="18"/>
      <c r="N13" s="187"/>
      <c r="O13" s="84"/>
      <c r="P13" s="211"/>
      <c r="Q13" s="183"/>
    </row>
    <row r="14" spans="1:17" x14ac:dyDescent="0.25">
      <c r="A14" s="72">
        <v>2019</v>
      </c>
      <c r="B14" s="72" t="s">
        <v>21</v>
      </c>
      <c r="C14" s="72" t="s">
        <v>22</v>
      </c>
      <c r="D14" s="82" t="s">
        <v>23</v>
      </c>
      <c r="E14" s="82" t="s">
        <v>29</v>
      </c>
      <c r="F14" s="72" t="s">
        <v>25</v>
      </c>
      <c r="H14" s="73">
        <v>110</v>
      </c>
      <c r="I14" s="73" t="s">
        <v>30</v>
      </c>
      <c r="J14" s="18">
        <v>5082.3100000000004</v>
      </c>
      <c r="K14" s="18">
        <v>2739.81</v>
      </c>
      <c r="L14" s="18">
        <v>4334.33</v>
      </c>
      <c r="M14" s="18">
        <v>5000</v>
      </c>
      <c r="N14" s="187">
        <v>3500</v>
      </c>
      <c r="O14" s="84"/>
      <c r="P14" s="47">
        <v>3500</v>
      </c>
      <c r="Q14" s="183" t="s">
        <v>146</v>
      </c>
    </row>
    <row r="15" spans="1:17" s="75" customFormat="1" x14ac:dyDescent="0.25">
      <c r="A15" s="72">
        <v>2019</v>
      </c>
      <c r="B15" s="72" t="s">
        <v>21</v>
      </c>
      <c r="C15" s="72" t="s">
        <v>22</v>
      </c>
      <c r="D15" s="82" t="s">
        <v>23</v>
      </c>
      <c r="E15" s="82" t="s">
        <v>31</v>
      </c>
      <c r="F15" s="72" t="s">
        <v>25</v>
      </c>
      <c r="G15" s="4"/>
      <c r="H15" s="73">
        <v>115</v>
      </c>
      <c r="I15" s="73" t="s">
        <v>34</v>
      </c>
      <c r="J15" s="18">
        <v>690</v>
      </c>
      <c r="K15" s="18">
        <v>741</v>
      </c>
      <c r="L15" s="18">
        <v>921</v>
      </c>
      <c r="M15" s="18">
        <v>1380</v>
      </c>
      <c r="N15" s="187">
        <v>1440</v>
      </c>
      <c r="O15" s="84"/>
      <c r="P15" s="47">
        <v>1500</v>
      </c>
      <c r="Q15" s="85" t="s">
        <v>147</v>
      </c>
    </row>
    <row r="16" spans="1:17" s="75" customFormat="1" x14ac:dyDescent="0.25">
      <c r="A16" s="72">
        <v>2019</v>
      </c>
      <c r="B16" s="72" t="s">
        <v>21</v>
      </c>
      <c r="C16" s="72" t="s">
        <v>22</v>
      </c>
      <c r="D16" s="82" t="s">
        <v>23</v>
      </c>
      <c r="E16" s="82" t="s">
        <v>33</v>
      </c>
      <c r="F16" s="72" t="s">
        <v>25</v>
      </c>
      <c r="G16" s="4"/>
      <c r="H16" s="73">
        <v>120</v>
      </c>
      <c r="I16" s="73" t="s">
        <v>83</v>
      </c>
      <c r="J16" s="18"/>
      <c r="K16" s="18"/>
      <c r="L16" s="18"/>
      <c r="M16" s="18"/>
      <c r="N16" s="187"/>
      <c r="O16" s="84"/>
      <c r="P16" s="211"/>
      <c r="Q16" s="183" t="s">
        <v>154</v>
      </c>
    </row>
    <row r="17" spans="1:17" s="75" customFormat="1" hidden="1" x14ac:dyDescent="0.25">
      <c r="A17" s="72">
        <v>2019</v>
      </c>
      <c r="B17" s="72" t="s">
        <v>21</v>
      </c>
      <c r="C17" s="72" t="s">
        <v>22</v>
      </c>
      <c r="D17" s="82" t="s">
        <v>23</v>
      </c>
      <c r="E17" s="82" t="s">
        <v>35</v>
      </c>
      <c r="F17" s="72" t="s">
        <v>25</v>
      </c>
      <c r="G17" s="4"/>
      <c r="H17" s="73"/>
      <c r="I17" s="73" t="s">
        <v>36</v>
      </c>
      <c r="J17" s="18"/>
      <c r="K17" s="18"/>
      <c r="L17" s="18"/>
      <c r="M17" s="18"/>
      <c r="N17" s="187"/>
      <c r="O17" s="84"/>
      <c r="P17" s="211"/>
      <c r="Q17" s="183"/>
    </row>
    <row r="18" spans="1:17" s="75" customFormat="1" x14ac:dyDescent="0.25">
      <c r="A18" s="72">
        <v>2019</v>
      </c>
      <c r="B18" s="72" t="s">
        <v>21</v>
      </c>
      <c r="C18" s="72" t="s">
        <v>22</v>
      </c>
      <c r="D18" s="82" t="s">
        <v>23</v>
      </c>
      <c r="E18" s="82" t="s">
        <v>37</v>
      </c>
      <c r="F18" s="72" t="s">
        <v>25</v>
      </c>
      <c r="G18" s="4"/>
      <c r="H18" s="73">
        <v>121</v>
      </c>
      <c r="I18" s="73" t="s">
        <v>84</v>
      </c>
      <c r="J18" s="18"/>
      <c r="K18" s="18"/>
      <c r="L18" s="18"/>
      <c r="M18" s="18"/>
      <c r="N18" s="187"/>
      <c r="O18" s="84"/>
      <c r="P18" s="211"/>
      <c r="Q18" s="183" t="s">
        <v>154</v>
      </c>
    </row>
    <row r="19" spans="1:17" s="75" customFormat="1" x14ac:dyDescent="0.25">
      <c r="A19" s="72">
        <v>2019</v>
      </c>
      <c r="B19" s="72" t="s">
        <v>21</v>
      </c>
      <c r="C19" s="72" t="s">
        <v>22</v>
      </c>
      <c r="D19" s="82" t="s">
        <v>23</v>
      </c>
      <c r="E19" s="82" t="s">
        <v>39</v>
      </c>
      <c r="F19" s="72" t="s">
        <v>25</v>
      </c>
      <c r="G19" s="4"/>
      <c r="H19" s="73">
        <v>126</v>
      </c>
      <c r="I19" s="73" t="s">
        <v>32</v>
      </c>
      <c r="J19" s="18">
        <v>932.5</v>
      </c>
      <c r="K19" s="18">
        <v>777.5</v>
      </c>
      <c r="L19" s="18">
        <v>965</v>
      </c>
      <c r="M19" s="18">
        <v>900</v>
      </c>
      <c r="N19" s="187">
        <v>900</v>
      </c>
      <c r="O19" s="84"/>
      <c r="P19" s="66">
        <v>900</v>
      </c>
      <c r="Q19" s="183" t="s">
        <v>376</v>
      </c>
    </row>
    <row r="20" spans="1:17" s="75" customFormat="1" x14ac:dyDescent="0.25">
      <c r="A20" s="72">
        <v>2019</v>
      </c>
      <c r="B20" s="72" t="s">
        <v>21</v>
      </c>
      <c r="C20" s="72" t="s">
        <v>22</v>
      </c>
      <c r="D20" s="82" t="s">
        <v>23</v>
      </c>
      <c r="E20" s="82" t="s">
        <v>40</v>
      </c>
      <c r="F20" s="72" t="s">
        <v>25</v>
      </c>
      <c r="G20" s="4"/>
      <c r="H20" s="73">
        <v>135</v>
      </c>
      <c r="I20" s="73" t="s">
        <v>38</v>
      </c>
      <c r="J20" s="18">
        <v>26439.39</v>
      </c>
      <c r="K20" s="18">
        <v>26257.66</v>
      </c>
      <c r="L20" s="18">
        <v>34160.93</v>
      </c>
      <c r="M20" s="18">
        <v>37938</v>
      </c>
      <c r="N20" s="187">
        <v>32000</v>
      </c>
      <c r="O20" s="84"/>
      <c r="P20" s="47">
        <v>44870</v>
      </c>
      <c r="Q20" s="183" t="s">
        <v>148</v>
      </c>
    </row>
    <row r="21" spans="1:17" s="75" customFormat="1" ht="30" x14ac:dyDescent="0.25">
      <c r="A21" s="72">
        <v>2019</v>
      </c>
      <c r="B21" s="72" t="s">
        <v>21</v>
      </c>
      <c r="C21" s="72" t="s">
        <v>22</v>
      </c>
      <c r="D21" s="82" t="s">
        <v>23</v>
      </c>
      <c r="E21" s="82" t="s">
        <v>41</v>
      </c>
      <c r="F21" s="72" t="s">
        <v>25</v>
      </c>
      <c r="G21" s="4"/>
      <c r="H21" s="73">
        <v>140</v>
      </c>
      <c r="I21" s="73" t="s">
        <v>85</v>
      </c>
      <c r="J21" s="18">
        <v>42281.71</v>
      </c>
      <c r="K21" s="18">
        <v>48148.480000000003</v>
      </c>
      <c r="L21" s="18">
        <v>65442.43</v>
      </c>
      <c r="M21" s="18">
        <v>76033</v>
      </c>
      <c r="N21" s="187">
        <v>70000</v>
      </c>
      <c r="O21" s="84"/>
      <c r="P21" s="47">
        <v>89039</v>
      </c>
      <c r="Q21" s="85" t="s">
        <v>205</v>
      </c>
    </row>
    <row r="22" spans="1:17" s="75" customFormat="1" x14ac:dyDescent="0.25">
      <c r="A22" s="72"/>
      <c r="B22" s="72"/>
      <c r="C22" s="72"/>
      <c r="D22" s="82"/>
      <c r="E22" s="82"/>
      <c r="F22" s="72"/>
      <c r="G22" s="4"/>
      <c r="H22" s="73">
        <v>141</v>
      </c>
      <c r="I22" s="73" t="s">
        <v>86</v>
      </c>
      <c r="J22" s="18">
        <v>2924.1</v>
      </c>
      <c r="K22" s="18">
        <v>2770.2</v>
      </c>
      <c r="L22" s="18">
        <v>3847.5</v>
      </c>
      <c r="M22" s="18">
        <v>4109</v>
      </c>
      <c r="N22" s="187">
        <v>5200</v>
      </c>
      <c r="O22" s="84"/>
      <c r="P22" s="47">
        <v>3832</v>
      </c>
      <c r="Q22" s="183" t="s">
        <v>149</v>
      </c>
    </row>
    <row r="23" spans="1:17" s="75" customFormat="1" ht="30" x14ac:dyDescent="0.25">
      <c r="A23" s="72"/>
      <c r="B23" s="72"/>
      <c r="C23" s="72"/>
      <c r="D23" s="82"/>
      <c r="E23" s="82"/>
      <c r="F23" s="72"/>
      <c r="G23" s="4"/>
      <c r="H23" s="73">
        <v>142</v>
      </c>
      <c r="I23" s="73" t="s">
        <v>87</v>
      </c>
      <c r="J23" s="18">
        <v>1005.01</v>
      </c>
      <c r="K23" s="18">
        <v>1116.7</v>
      </c>
      <c r="L23" s="18">
        <v>1340.04</v>
      </c>
      <c r="M23" s="18">
        <v>2500</v>
      </c>
      <c r="N23" s="187">
        <v>1150</v>
      </c>
      <c r="O23" s="84"/>
      <c r="P23" s="211">
        <v>1250</v>
      </c>
      <c r="Q23" s="85" t="s">
        <v>150</v>
      </c>
    </row>
    <row r="24" spans="1:17" s="75" customFormat="1" x14ac:dyDescent="0.25">
      <c r="A24" s="72"/>
      <c r="B24" s="72"/>
      <c r="C24" s="72"/>
      <c r="D24" s="82"/>
      <c r="E24" s="82"/>
      <c r="F24" s="72"/>
      <c r="G24" s="4"/>
      <c r="H24" s="73">
        <v>145</v>
      </c>
      <c r="I24" s="73" t="s">
        <v>88</v>
      </c>
      <c r="J24" s="18">
        <v>5476.77</v>
      </c>
      <c r="K24" s="18">
        <v>7252</v>
      </c>
      <c r="L24" s="18">
        <v>7252</v>
      </c>
      <c r="M24" s="18">
        <v>6764</v>
      </c>
      <c r="N24" s="187">
        <v>6566</v>
      </c>
      <c r="O24" s="84"/>
      <c r="P24" s="47">
        <v>8761</v>
      </c>
      <c r="Q24" s="183" t="s">
        <v>151</v>
      </c>
    </row>
    <row r="25" spans="1:17" s="75" customFormat="1" x14ac:dyDescent="0.25">
      <c r="A25" s="72"/>
      <c r="B25" s="72"/>
      <c r="C25" s="72"/>
      <c r="D25" s="82"/>
      <c r="E25" s="82"/>
      <c r="F25" s="72"/>
      <c r="G25" s="4"/>
      <c r="H25" s="73">
        <v>150</v>
      </c>
      <c r="I25" s="73" t="s">
        <v>89</v>
      </c>
      <c r="J25" s="18"/>
      <c r="K25" s="18"/>
      <c r="L25" s="18"/>
      <c r="M25" s="18"/>
      <c r="N25" s="187"/>
      <c r="O25" s="84"/>
      <c r="P25" s="47"/>
      <c r="Q25" s="183"/>
    </row>
    <row r="26" spans="1:17" s="75" customFormat="1" x14ac:dyDescent="0.25">
      <c r="A26" s="72"/>
      <c r="B26" s="72"/>
      <c r="C26" s="72"/>
      <c r="D26" s="82"/>
      <c r="E26" s="82"/>
      <c r="F26" s="72"/>
      <c r="G26" s="4"/>
      <c r="H26" s="73">
        <v>155</v>
      </c>
      <c r="I26" s="73" t="s">
        <v>90</v>
      </c>
      <c r="J26" s="18">
        <v>21337.43</v>
      </c>
      <c r="K26" s="18">
        <v>21086.98</v>
      </c>
      <c r="L26" s="18">
        <v>27613.33</v>
      </c>
      <c r="M26" s="18">
        <v>28819</v>
      </c>
      <c r="N26" s="187">
        <v>29600</v>
      </c>
      <c r="O26" s="84"/>
      <c r="P26" s="47">
        <v>32894</v>
      </c>
      <c r="Q26" s="183" t="s">
        <v>152</v>
      </c>
    </row>
    <row r="27" spans="1:17" s="75" customFormat="1" x14ac:dyDescent="0.25">
      <c r="A27" s="72"/>
      <c r="B27" s="72"/>
      <c r="C27" s="72"/>
      <c r="D27" s="82"/>
      <c r="E27" s="82"/>
      <c r="F27" s="72"/>
      <c r="G27" s="4"/>
      <c r="H27" s="73">
        <v>165</v>
      </c>
      <c r="I27" s="73" t="s">
        <v>91</v>
      </c>
      <c r="J27" s="18">
        <v>1410</v>
      </c>
      <c r="K27" s="18">
        <v>875</v>
      </c>
      <c r="L27" s="18">
        <v>1085</v>
      </c>
      <c r="M27" s="18">
        <v>500</v>
      </c>
      <c r="N27" s="187">
        <v>575</v>
      </c>
      <c r="O27" s="84"/>
      <c r="P27" s="47">
        <v>1750</v>
      </c>
      <c r="Q27" s="183" t="s">
        <v>153</v>
      </c>
    </row>
    <row r="28" spans="1:17" s="75" customFormat="1" x14ac:dyDescent="0.25">
      <c r="A28" s="72">
        <v>2019</v>
      </c>
      <c r="B28" s="72" t="s">
        <v>21</v>
      </c>
      <c r="C28" s="72" t="s">
        <v>22</v>
      </c>
      <c r="D28" s="82" t="s">
        <v>23</v>
      </c>
      <c r="E28" s="82" t="s">
        <v>42</v>
      </c>
      <c r="F28" s="72" t="s">
        <v>25</v>
      </c>
      <c r="G28" s="4"/>
      <c r="H28" s="73">
        <v>185</v>
      </c>
      <c r="I28" s="73" t="s">
        <v>92</v>
      </c>
      <c r="J28" s="18"/>
      <c r="K28" s="18"/>
      <c r="L28" s="18">
        <v>-15356.2</v>
      </c>
      <c r="M28" s="18">
        <v>0</v>
      </c>
      <c r="N28" s="187"/>
      <c r="O28" s="84"/>
      <c r="P28" s="47"/>
      <c r="Q28" s="85"/>
    </row>
    <row r="29" spans="1:17" s="75" customFormat="1" x14ac:dyDescent="0.25">
      <c r="A29" s="72"/>
      <c r="B29" s="72"/>
      <c r="C29" s="72"/>
      <c r="D29" s="4"/>
      <c r="E29" s="4"/>
      <c r="F29" s="72"/>
      <c r="G29" s="4"/>
      <c r="H29" s="76" t="s">
        <v>200</v>
      </c>
      <c r="I29" s="4"/>
      <c r="J29" s="25">
        <f>SUM(J10:J28)</f>
        <v>2028999.2100000002</v>
      </c>
      <c r="K29" s="25">
        <f>SUM(K10:K28)</f>
        <v>458694.82999999996</v>
      </c>
      <c r="L29" s="25">
        <f>SUM(L10:L28)</f>
        <v>597555.3600000001</v>
      </c>
      <c r="M29" s="25">
        <f>SUM(M10:M28)</f>
        <v>654089</v>
      </c>
      <c r="N29" s="25">
        <f>SUM(N10:N28)</f>
        <v>675970</v>
      </c>
      <c r="O29" s="74"/>
      <c r="P29" s="25">
        <f>SUM(P10:P28)</f>
        <v>769824</v>
      </c>
      <c r="Q29" s="94"/>
    </row>
    <row r="30" spans="1:17" s="75" customFormat="1" x14ac:dyDescent="0.25">
      <c r="A30" s="72"/>
      <c r="B30" s="72"/>
      <c r="C30" s="72"/>
      <c r="D30" s="4"/>
      <c r="E30" s="4"/>
      <c r="F30" s="72"/>
      <c r="G30" s="4"/>
      <c r="H30" s="73"/>
      <c r="I30" s="4"/>
      <c r="J30" s="64"/>
      <c r="K30" s="64"/>
      <c r="L30" s="64"/>
      <c r="M30" s="27"/>
      <c r="N30" s="27"/>
      <c r="O30" s="74"/>
      <c r="P30" s="27"/>
      <c r="Q30" s="94"/>
    </row>
    <row r="31" spans="1:17" s="75" customFormat="1" x14ac:dyDescent="0.25">
      <c r="A31" s="72"/>
      <c r="B31" s="72"/>
      <c r="C31" s="72"/>
      <c r="D31" s="4"/>
      <c r="E31" s="4"/>
      <c r="F31" s="72"/>
      <c r="G31" s="76" t="s">
        <v>43</v>
      </c>
      <c r="H31" s="73"/>
      <c r="I31" s="4"/>
      <c r="J31" s="64"/>
      <c r="K31" s="64"/>
      <c r="L31" s="64"/>
      <c r="M31" s="27"/>
      <c r="N31" s="27"/>
      <c r="O31" s="74"/>
      <c r="P31" s="27"/>
      <c r="Q31" s="94"/>
    </row>
    <row r="32" spans="1:17" s="75" customFormat="1" x14ac:dyDescent="0.25">
      <c r="A32" s="72"/>
      <c r="B32" s="72"/>
      <c r="C32" s="72"/>
      <c r="D32" s="4"/>
      <c r="E32" s="4"/>
      <c r="F32" s="72"/>
      <c r="G32" s="179"/>
      <c r="H32" s="73">
        <v>203</v>
      </c>
      <c r="I32" s="4" t="s">
        <v>169</v>
      </c>
      <c r="J32" s="64">
        <v>0</v>
      </c>
      <c r="K32" s="64">
        <v>0</v>
      </c>
      <c r="L32" s="64">
        <v>0</v>
      </c>
      <c r="M32" s="27">
        <v>0</v>
      </c>
      <c r="N32" s="27">
        <v>0</v>
      </c>
      <c r="O32" s="88"/>
      <c r="P32" s="64">
        <v>2000</v>
      </c>
      <c r="Q32" s="190" t="s">
        <v>377</v>
      </c>
    </row>
    <row r="33" spans="1:17" s="75" customFormat="1" ht="144.75" customHeight="1" x14ac:dyDescent="0.25">
      <c r="A33" s="72">
        <v>2019</v>
      </c>
      <c r="B33" s="72" t="s">
        <v>21</v>
      </c>
      <c r="C33" s="72" t="s">
        <v>22</v>
      </c>
      <c r="D33" s="82" t="s">
        <v>23</v>
      </c>
      <c r="E33" s="82" t="s">
        <v>44</v>
      </c>
      <c r="F33" s="72" t="s">
        <v>25</v>
      </c>
      <c r="G33" s="76"/>
      <c r="H33" s="73">
        <v>205</v>
      </c>
      <c r="I33" s="4" t="s">
        <v>100</v>
      </c>
      <c r="J33" s="65">
        <v>5710.73</v>
      </c>
      <c r="K33" s="65">
        <v>9406.9</v>
      </c>
      <c r="L33" s="65">
        <v>11322.4</v>
      </c>
      <c r="M33" s="29">
        <v>10000</v>
      </c>
      <c r="N33" s="30">
        <v>10000</v>
      </c>
      <c r="O33" s="176" t="s">
        <v>338</v>
      </c>
      <c r="P33" s="47">
        <v>10500</v>
      </c>
      <c r="Q33" s="193" t="s">
        <v>340</v>
      </c>
    </row>
    <row r="34" spans="1:17" s="75" customFormat="1" ht="63.75" customHeight="1" x14ac:dyDescent="0.25">
      <c r="A34" s="72">
        <v>2019</v>
      </c>
      <c r="B34" s="72" t="s">
        <v>21</v>
      </c>
      <c r="C34" s="72" t="s">
        <v>22</v>
      </c>
      <c r="D34" s="82" t="s">
        <v>23</v>
      </c>
      <c r="E34" s="82" t="s">
        <v>45</v>
      </c>
      <c r="F34" s="72" t="s">
        <v>25</v>
      </c>
      <c r="G34" s="4"/>
      <c r="H34" s="73">
        <v>206</v>
      </c>
      <c r="I34" s="73" t="s">
        <v>101</v>
      </c>
      <c r="J34" s="18">
        <v>16750.3</v>
      </c>
      <c r="K34" s="18">
        <v>16813.59</v>
      </c>
      <c r="L34" s="18">
        <v>23407.33</v>
      </c>
      <c r="M34" s="18">
        <v>20000</v>
      </c>
      <c r="N34" s="31">
        <v>21884.15</v>
      </c>
      <c r="O34" s="84" t="s">
        <v>319</v>
      </c>
      <c r="P34" s="37">
        <v>21000</v>
      </c>
      <c r="Q34" s="183" t="s">
        <v>327</v>
      </c>
    </row>
    <row r="35" spans="1:17" s="75" customFormat="1" ht="72.75" customHeight="1" x14ac:dyDescent="0.25">
      <c r="A35" s="72">
        <v>2019</v>
      </c>
      <c r="B35" s="72" t="s">
        <v>21</v>
      </c>
      <c r="C35" s="72" t="s">
        <v>22</v>
      </c>
      <c r="D35" s="82" t="s">
        <v>23</v>
      </c>
      <c r="E35" s="82" t="s">
        <v>46</v>
      </c>
      <c r="F35" s="72" t="s">
        <v>25</v>
      </c>
      <c r="G35" s="4"/>
      <c r="H35" s="73">
        <v>210</v>
      </c>
      <c r="I35" s="75" t="s">
        <v>105</v>
      </c>
      <c r="J35" s="18">
        <v>3035.18</v>
      </c>
      <c r="K35" s="18">
        <v>2919.67</v>
      </c>
      <c r="L35" s="18">
        <v>5390.46</v>
      </c>
      <c r="M35" s="18">
        <v>4000</v>
      </c>
      <c r="N35" s="31">
        <v>3120.84</v>
      </c>
      <c r="O35" s="84" t="s">
        <v>304</v>
      </c>
      <c r="P35" s="37">
        <v>4000</v>
      </c>
      <c r="Q35" s="189" t="s">
        <v>313</v>
      </c>
    </row>
    <row r="36" spans="1:17" s="75" customFormat="1" ht="192.75" customHeight="1" x14ac:dyDescent="0.25">
      <c r="A36" s="72">
        <v>2019</v>
      </c>
      <c r="B36" s="72" t="s">
        <v>21</v>
      </c>
      <c r="C36" s="72" t="s">
        <v>22</v>
      </c>
      <c r="D36" s="82" t="s">
        <v>23</v>
      </c>
      <c r="E36" s="82" t="s">
        <v>47</v>
      </c>
      <c r="F36" s="72" t="s">
        <v>25</v>
      </c>
      <c r="G36" s="4"/>
      <c r="H36" s="73">
        <v>212</v>
      </c>
      <c r="I36" s="73" t="s">
        <v>102</v>
      </c>
      <c r="J36" s="18">
        <v>7720.29</v>
      </c>
      <c r="K36" s="18">
        <v>7885.88</v>
      </c>
      <c r="L36" s="18">
        <v>9121.02</v>
      </c>
      <c r="M36" s="18">
        <v>9000</v>
      </c>
      <c r="N36" s="33">
        <v>8405.56</v>
      </c>
      <c r="O36" s="176" t="s">
        <v>305</v>
      </c>
      <c r="P36" s="194">
        <v>11000</v>
      </c>
      <c r="Q36" s="193" t="s">
        <v>339</v>
      </c>
    </row>
    <row r="37" spans="1:17" s="75" customFormat="1" ht="82.5" customHeight="1" x14ac:dyDescent="0.25">
      <c r="A37" s="72">
        <v>2019</v>
      </c>
      <c r="B37" s="72" t="s">
        <v>21</v>
      </c>
      <c r="C37" s="72" t="s">
        <v>22</v>
      </c>
      <c r="D37" s="82" t="s">
        <v>23</v>
      </c>
      <c r="E37" s="82" t="s">
        <v>48</v>
      </c>
      <c r="F37" s="72" t="s">
        <v>25</v>
      </c>
      <c r="G37" s="4"/>
      <c r="H37" s="73">
        <v>215</v>
      </c>
      <c r="I37" s="73" t="s">
        <v>103</v>
      </c>
      <c r="J37" s="18">
        <v>5708.6</v>
      </c>
      <c r="K37" s="18">
        <v>4941.82</v>
      </c>
      <c r="L37" s="18">
        <v>8424.26</v>
      </c>
      <c r="M37" s="18">
        <v>10000</v>
      </c>
      <c r="N37" s="31">
        <v>10000</v>
      </c>
      <c r="O37" s="84" t="s">
        <v>322</v>
      </c>
      <c r="P37" s="47">
        <v>8000</v>
      </c>
      <c r="Q37" s="20" t="s">
        <v>342</v>
      </c>
    </row>
    <row r="38" spans="1:17" s="75" customFormat="1" x14ac:dyDescent="0.25">
      <c r="A38" s="72">
        <v>2019</v>
      </c>
      <c r="B38" s="72" t="s">
        <v>21</v>
      </c>
      <c r="C38" s="72" t="s">
        <v>22</v>
      </c>
      <c r="D38" s="82" t="s">
        <v>23</v>
      </c>
      <c r="E38" s="82" t="s">
        <v>49</v>
      </c>
      <c r="F38" s="72" t="s">
        <v>25</v>
      </c>
      <c r="G38" s="4"/>
      <c r="H38" s="73">
        <v>216</v>
      </c>
      <c r="I38" s="73" t="s">
        <v>104</v>
      </c>
      <c r="J38" s="18">
        <v>1917.68</v>
      </c>
      <c r="K38" s="18">
        <v>2017.08</v>
      </c>
      <c r="L38" s="18">
        <v>2560.9899999999998</v>
      </c>
      <c r="M38" s="18">
        <v>3000</v>
      </c>
      <c r="N38" s="31">
        <v>2500</v>
      </c>
      <c r="O38" s="86"/>
      <c r="P38" s="37">
        <v>2500</v>
      </c>
      <c r="Q38" s="183" t="s">
        <v>155</v>
      </c>
    </row>
    <row r="39" spans="1:17" s="75" customFormat="1" ht="45" x14ac:dyDescent="0.25">
      <c r="A39" s="72">
        <v>2019</v>
      </c>
      <c r="B39" s="72" t="s">
        <v>21</v>
      </c>
      <c r="C39" s="72" t="s">
        <v>22</v>
      </c>
      <c r="D39" s="82" t="s">
        <v>23</v>
      </c>
      <c r="E39" s="82" t="s">
        <v>50</v>
      </c>
      <c r="F39" s="72" t="s">
        <v>25</v>
      </c>
      <c r="G39" s="4"/>
      <c r="H39" s="73">
        <v>220</v>
      </c>
      <c r="I39" s="73" t="s">
        <v>106</v>
      </c>
      <c r="J39" s="34">
        <v>6799.28</v>
      </c>
      <c r="K39" s="34">
        <v>5364.41</v>
      </c>
      <c r="L39" s="34">
        <v>9026.6299999999992</v>
      </c>
      <c r="M39" s="34">
        <v>9000</v>
      </c>
      <c r="N39" s="35">
        <v>8985</v>
      </c>
      <c r="O39" s="84" t="s">
        <v>301</v>
      </c>
      <c r="P39" s="37">
        <v>7500</v>
      </c>
      <c r="Q39" s="213" t="s">
        <v>378</v>
      </c>
    </row>
    <row r="40" spans="1:17" s="75" customFormat="1" x14ac:dyDescent="0.25">
      <c r="A40" s="72"/>
      <c r="B40" s="72"/>
      <c r="C40" s="72"/>
      <c r="D40" s="82"/>
      <c r="E40" s="82"/>
      <c r="F40" s="72"/>
      <c r="G40" s="4"/>
      <c r="H40" s="76" t="s">
        <v>56</v>
      </c>
      <c r="I40" s="4"/>
      <c r="J40" s="25">
        <f>SUM(J33:J39)</f>
        <v>47642.06</v>
      </c>
      <c r="K40" s="25">
        <f>SUM(K33:K39)</f>
        <v>49349.349999999991</v>
      </c>
      <c r="L40" s="25">
        <f>SUM(L33:L39)</f>
        <v>69253.090000000011</v>
      </c>
      <c r="M40" s="25">
        <f>SUM(M33:M39)</f>
        <v>65000</v>
      </c>
      <c r="N40" s="25">
        <f>SUM(N33:N39)</f>
        <v>64895.55</v>
      </c>
      <c r="O40" s="74"/>
      <c r="P40" s="25">
        <f>SUM(P32:P39)</f>
        <v>66500</v>
      </c>
      <c r="Q40" s="94"/>
    </row>
    <row r="41" spans="1:17" s="75" customFormat="1" x14ac:dyDescent="0.25">
      <c r="A41" s="72"/>
      <c r="B41" s="72"/>
      <c r="C41" s="72"/>
      <c r="D41" s="82"/>
      <c r="E41" s="82"/>
      <c r="F41" s="72"/>
      <c r="G41" s="4"/>
      <c r="H41" s="76"/>
      <c r="I41" s="4"/>
      <c r="J41" s="64"/>
      <c r="K41" s="64"/>
      <c r="L41" s="64"/>
      <c r="M41" s="27"/>
      <c r="N41" s="27"/>
      <c r="O41" s="74"/>
      <c r="P41" s="27"/>
      <c r="Q41" s="94"/>
    </row>
    <row r="42" spans="1:17" s="75" customFormat="1" x14ac:dyDescent="0.25">
      <c r="A42" s="72">
        <v>2019</v>
      </c>
      <c r="B42" s="72" t="s">
        <v>21</v>
      </c>
      <c r="C42" s="72" t="s">
        <v>22</v>
      </c>
      <c r="D42" s="82" t="s">
        <v>23</v>
      </c>
      <c r="E42" s="82" t="s">
        <v>51</v>
      </c>
      <c r="F42" s="72" t="s">
        <v>25</v>
      </c>
      <c r="G42" s="239" t="s">
        <v>93</v>
      </c>
      <c r="H42" s="240"/>
      <c r="I42" s="240"/>
      <c r="J42" s="36"/>
      <c r="K42" s="36"/>
      <c r="L42" s="36"/>
      <c r="M42" s="36"/>
      <c r="N42" s="37"/>
      <c r="O42" s="87"/>
      <c r="P42" s="37"/>
      <c r="Q42" s="96"/>
    </row>
    <row r="43" spans="1:17" s="75" customFormat="1" x14ac:dyDescent="0.25">
      <c r="A43" s="72">
        <v>2019</v>
      </c>
      <c r="B43" s="72" t="s">
        <v>21</v>
      </c>
      <c r="C43" s="72" t="s">
        <v>22</v>
      </c>
      <c r="D43" s="82" t="s">
        <v>23</v>
      </c>
      <c r="E43" s="82" t="s">
        <v>52</v>
      </c>
      <c r="F43" s="72" t="s">
        <v>25</v>
      </c>
      <c r="G43" s="4"/>
      <c r="H43" s="73">
        <v>310</v>
      </c>
      <c r="I43" s="73" t="s">
        <v>107</v>
      </c>
      <c r="J43" s="36"/>
      <c r="K43" s="36"/>
      <c r="L43" s="36">
        <v>82.5</v>
      </c>
      <c r="M43" s="36">
        <v>0</v>
      </c>
      <c r="N43" s="37">
        <v>0</v>
      </c>
      <c r="O43" s="84"/>
      <c r="P43" s="37">
        <v>20000</v>
      </c>
      <c r="Q43" s="183" t="s">
        <v>325</v>
      </c>
    </row>
    <row r="44" spans="1:17" s="75" customFormat="1" ht="45" x14ac:dyDescent="0.25">
      <c r="A44" s="72">
        <v>2019</v>
      </c>
      <c r="B44" s="72" t="s">
        <v>21</v>
      </c>
      <c r="C44" s="72" t="s">
        <v>22</v>
      </c>
      <c r="D44" s="82" t="s">
        <v>23</v>
      </c>
      <c r="E44" s="82" t="s">
        <v>53</v>
      </c>
      <c r="F44" s="72" t="s">
        <v>25</v>
      </c>
      <c r="G44" s="4"/>
      <c r="H44" s="73">
        <v>315</v>
      </c>
      <c r="I44" s="73" t="s">
        <v>108</v>
      </c>
      <c r="J44" s="36">
        <v>936.34</v>
      </c>
      <c r="K44" s="36">
        <v>653.01</v>
      </c>
      <c r="L44" s="36">
        <v>4898.8599999999997</v>
      </c>
      <c r="M44" s="36">
        <v>29000</v>
      </c>
      <c r="N44" s="185">
        <v>26000</v>
      </c>
      <c r="O44" s="84" t="s">
        <v>307</v>
      </c>
      <c r="P44" s="37">
        <v>13000</v>
      </c>
      <c r="Q44" s="20" t="s">
        <v>381</v>
      </c>
    </row>
    <row r="45" spans="1:17" s="75" customFormat="1" ht="60" x14ac:dyDescent="0.25">
      <c r="A45" s="72">
        <v>2019</v>
      </c>
      <c r="B45" s="72" t="s">
        <v>21</v>
      </c>
      <c r="C45" s="72" t="s">
        <v>22</v>
      </c>
      <c r="D45" s="82" t="s">
        <v>23</v>
      </c>
      <c r="E45" s="82" t="s">
        <v>54</v>
      </c>
      <c r="F45" s="72" t="s">
        <v>25</v>
      </c>
      <c r="G45" s="4"/>
      <c r="H45" s="73">
        <v>316</v>
      </c>
      <c r="I45" s="73" t="s">
        <v>109</v>
      </c>
      <c r="J45" s="36">
        <v>10940.8</v>
      </c>
      <c r="K45" s="36">
        <v>8661.6</v>
      </c>
      <c r="L45" s="36">
        <v>10529.28</v>
      </c>
      <c r="M45" s="36">
        <v>33000</v>
      </c>
      <c r="N45" s="37">
        <v>33609</v>
      </c>
      <c r="O45" s="84" t="s">
        <v>306</v>
      </c>
      <c r="P45" s="37">
        <v>16000</v>
      </c>
      <c r="Q45" s="183" t="s">
        <v>289</v>
      </c>
    </row>
    <row r="46" spans="1:17" s="75" customFormat="1" ht="63" customHeight="1" x14ac:dyDescent="0.25">
      <c r="A46" s="72"/>
      <c r="B46" s="72"/>
      <c r="C46" s="72"/>
      <c r="D46" s="82"/>
      <c r="E46" s="82"/>
      <c r="F46" s="72"/>
      <c r="G46" s="4"/>
      <c r="H46" s="73">
        <v>317</v>
      </c>
      <c r="I46" s="73" t="s">
        <v>110</v>
      </c>
      <c r="J46" s="36">
        <v>1040.24</v>
      </c>
      <c r="K46" s="36">
        <v>1311.39</v>
      </c>
      <c r="L46" s="36">
        <v>1447.8</v>
      </c>
      <c r="M46" s="36">
        <v>5500</v>
      </c>
      <c r="N46" s="188">
        <v>4345</v>
      </c>
      <c r="O46" s="84" t="s">
        <v>326</v>
      </c>
      <c r="P46" s="37">
        <v>1500</v>
      </c>
      <c r="Q46" s="183" t="s">
        <v>315</v>
      </c>
    </row>
    <row r="47" spans="1:17" s="75" customFormat="1" ht="90" x14ac:dyDescent="0.25">
      <c r="A47" s="72">
        <v>2019</v>
      </c>
      <c r="B47" s="72" t="s">
        <v>21</v>
      </c>
      <c r="C47" s="72" t="s">
        <v>22</v>
      </c>
      <c r="D47" s="82" t="s">
        <v>23</v>
      </c>
      <c r="E47" s="82" t="s">
        <v>55</v>
      </c>
      <c r="F47" s="72" t="s">
        <v>25</v>
      </c>
      <c r="G47" s="4"/>
      <c r="H47" s="73">
        <v>320</v>
      </c>
      <c r="I47" s="73" t="s">
        <v>63</v>
      </c>
      <c r="J47" s="38">
        <v>25045.01</v>
      </c>
      <c r="K47" s="38">
        <v>17331.740000000002</v>
      </c>
      <c r="L47" s="38">
        <v>44092.28</v>
      </c>
      <c r="M47" s="38">
        <v>45000</v>
      </c>
      <c r="N47" s="39">
        <v>45000</v>
      </c>
      <c r="O47" s="19" t="s">
        <v>341</v>
      </c>
      <c r="P47" s="214">
        <v>45000</v>
      </c>
      <c r="Q47" s="20" t="s">
        <v>379</v>
      </c>
    </row>
    <row r="48" spans="1:17" s="75" customFormat="1" x14ac:dyDescent="0.25">
      <c r="A48" s="72"/>
      <c r="B48" s="72"/>
      <c r="C48" s="72"/>
      <c r="D48" s="82"/>
      <c r="E48" s="82"/>
      <c r="F48" s="72"/>
      <c r="G48" s="4"/>
      <c r="H48" s="239" t="s">
        <v>94</v>
      </c>
      <c r="I48" s="240"/>
      <c r="J48" s="25">
        <f>SUM(J43:J47)</f>
        <v>37962.39</v>
      </c>
      <c r="K48" s="25">
        <f>SUM(K43:K47)</f>
        <v>27957.74</v>
      </c>
      <c r="L48" s="25">
        <f>SUM(L43:L47)</f>
        <v>61050.720000000001</v>
      </c>
      <c r="M48" s="25">
        <f>SUM(M43:M47)</f>
        <v>112500</v>
      </c>
      <c r="N48" s="25">
        <f>SUM(N43:N47)</f>
        <v>108954</v>
      </c>
      <c r="O48" s="87"/>
      <c r="P48" s="37">
        <f>SUM(P43:P47)</f>
        <v>95500</v>
      </c>
      <c r="Q48" s="96"/>
    </row>
    <row r="49" spans="1:17" s="75" customFormat="1" x14ac:dyDescent="0.25">
      <c r="A49" s="72"/>
      <c r="B49" s="72"/>
      <c r="C49" s="72"/>
      <c r="D49" s="4"/>
      <c r="E49" s="4"/>
      <c r="F49" s="72"/>
      <c r="G49" s="4"/>
      <c r="H49" s="73"/>
      <c r="I49" s="4"/>
      <c r="J49" s="64"/>
      <c r="K49" s="64"/>
      <c r="L49" s="64"/>
      <c r="M49" s="27"/>
      <c r="N49" s="27"/>
      <c r="O49" s="74"/>
      <c r="P49" s="27"/>
      <c r="Q49" s="94"/>
    </row>
    <row r="50" spans="1:17" s="75" customFormat="1" x14ac:dyDescent="0.25">
      <c r="A50" s="72"/>
      <c r="B50" s="72"/>
      <c r="C50" s="72"/>
      <c r="D50" s="4"/>
      <c r="E50" s="4"/>
      <c r="F50" s="72"/>
      <c r="G50" s="76" t="s">
        <v>57</v>
      </c>
      <c r="H50" s="73"/>
      <c r="I50" s="4"/>
      <c r="J50" s="64"/>
      <c r="K50" s="64"/>
      <c r="L50" s="64"/>
      <c r="M50" s="27"/>
      <c r="N50" s="27"/>
      <c r="O50" s="74"/>
      <c r="P50" s="27"/>
      <c r="Q50" s="94"/>
    </row>
    <row r="51" spans="1:17" s="75" customFormat="1" x14ac:dyDescent="0.25">
      <c r="A51" s="72">
        <v>2019</v>
      </c>
      <c r="B51" s="72" t="s">
        <v>21</v>
      </c>
      <c r="C51" s="72" t="s">
        <v>22</v>
      </c>
      <c r="D51" s="82" t="s">
        <v>23</v>
      </c>
      <c r="E51" s="82" t="s">
        <v>58</v>
      </c>
      <c r="F51" s="72" t="s">
        <v>25</v>
      </c>
      <c r="G51" s="4"/>
      <c r="H51" s="73">
        <v>405</v>
      </c>
      <c r="I51" s="73" t="s">
        <v>111</v>
      </c>
      <c r="J51" s="36">
        <v>240</v>
      </c>
      <c r="K51" s="36">
        <v>360</v>
      </c>
      <c r="L51" s="36">
        <v>480</v>
      </c>
      <c r="M51" s="36">
        <v>1000</v>
      </c>
      <c r="N51" s="47">
        <v>600</v>
      </c>
      <c r="O51" s="84" t="s">
        <v>316</v>
      </c>
      <c r="P51" s="47">
        <v>600</v>
      </c>
      <c r="Q51" s="183" t="s">
        <v>380</v>
      </c>
    </row>
    <row r="52" spans="1:17" s="75" customFormat="1" ht="30" x14ac:dyDescent="0.25">
      <c r="A52" s="72">
        <v>2019</v>
      </c>
      <c r="B52" s="72" t="s">
        <v>21</v>
      </c>
      <c r="C52" s="72" t="s">
        <v>22</v>
      </c>
      <c r="D52" s="82" t="s">
        <v>23</v>
      </c>
      <c r="E52" s="82" t="s">
        <v>59</v>
      </c>
      <c r="F52" s="72" t="s">
        <v>25</v>
      </c>
      <c r="G52" s="4"/>
      <c r="H52" s="73">
        <v>410</v>
      </c>
      <c r="I52" s="73" t="s">
        <v>112</v>
      </c>
      <c r="J52" s="36">
        <v>97182.32</v>
      </c>
      <c r="K52" s="36">
        <v>72665.94</v>
      </c>
      <c r="L52" s="36">
        <v>106478.09</v>
      </c>
      <c r="M52" s="36">
        <v>125000</v>
      </c>
      <c r="N52" s="37">
        <v>103407.37</v>
      </c>
      <c r="O52" s="84" t="s">
        <v>317</v>
      </c>
      <c r="P52" s="37">
        <v>100000</v>
      </c>
      <c r="Q52" s="190" t="s">
        <v>317</v>
      </c>
    </row>
    <row r="53" spans="1:17" s="75" customFormat="1" ht="30" x14ac:dyDescent="0.25">
      <c r="A53" s="72">
        <v>2019</v>
      </c>
      <c r="B53" s="72" t="s">
        <v>21</v>
      </c>
      <c r="C53" s="72" t="s">
        <v>22</v>
      </c>
      <c r="D53" s="82" t="s">
        <v>23</v>
      </c>
      <c r="E53" s="82" t="s">
        <v>60</v>
      </c>
      <c r="F53" s="72" t="s">
        <v>25</v>
      </c>
      <c r="G53" s="4"/>
      <c r="H53" s="73">
        <v>412</v>
      </c>
      <c r="I53" s="73" t="s">
        <v>113</v>
      </c>
      <c r="J53" s="36"/>
      <c r="K53" s="36"/>
      <c r="L53" s="36"/>
      <c r="M53" s="36">
        <v>0</v>
      </c>
      <c r="N53" s="37">
        <v>0</v>
      </c>
      <c r="O53" s="84"/>
      <c r="P53" s="37">
        <v>4746</v>
      </c>
      <c r="Q53" s="183" t="s">
        <v>386</v>
      </c>
    </row>
    <row r="54" spans="1:17" s="75" customFormat="1" ht="75" x14ac:dyDescent="0.25">
      <c r="A54" s="72">
        <v>2019</v>
      </c>
      <c r="B54" s="72" t="s">
        <v>21</v>
      </c>
      <c r="C54" s="72" t="s">
        <v>22</v>
      </c>
      <c r="D54" s="82" t="s">
        <v>23</v>
      </c>
      <c r="E54" s="82" t="s">
        <v>61</v>
      </c>
      <c r="F54" s="72" t="s">
        <v>25</v>
      </c>
      <c r="G54" s="4"/>
      <c r="H54" s="73">
        <v>413</v>
      </c>
      <c r="I54" s="73" t="s">
        <v>114</v>
      </c>
      <c r="J54" s="36">
        <v>26190.02</v>
      </c>
      <c r="K54" s="36">
        <v>22209.96</v>
      </c>
      <c r="L54" s="36">
        <v>35081.33</v>
      </c>
      <c r="M54" s="36">
        <v>39000</v>
      </c>
      <c r="N54" s="37">
        <v>38400</v>
      </c>
      <c r="O54" s="84" t="s">
        <v>312</v>
      </c>
      <c r="P54" s="37">
        <v>38400</v>
      </c>
      <c r="Q54" s="191" t="s">
        <v>457</v>
      </c>
    </row>
    <row r="55" spans="1:17" s="75" customFormat="1" ht="195" x14ac:dyDescent="0.25">
      <c r="A55" s="72">
        <v>2019</v>
      </c>
      <c r="B55" s="72" t="s">
        <v>21</v>
      </c>
      <c r="C55" s="72" t="s">
        <v>22</v>
      </c>
      <c r="D55" s="82" t="s">
        <v>23</v>
      </c>
      <c r="E55" s="82" t="s">
        <v>62</v>
      </c>
      <c r="F55" s="72" t="s">
        <v>25</v>
      </c>
      <c r="G55" s="4"/>
      <c r="H55" s="73">
        <v>414</v>
      </c>
      <c r="I55" s="73" t="s">
        <v>115</v>
      </c>
      <c r="J55" s="36">
        <v>8505.6</v>
      </c>
      <c r="K55" s="36">
        <v>8340.9500000000007</v>
      </c>
      <c r="L55" s="36">
        <v>8999.6299999999992</v>
      </c>
      <c r="M55" s="36">
        <v>12000</v>
      </c>
      <c r="N55" s="172">
        <v>10212</v>
      </c>
      <c r="O55" s="176" t="s">
        <v>297</v>
      </c>
      <c r="P55" s="37">
        <v>13654</v>
      </c>
      <c r="Q55" s="238" t="s">
        <v>387</v>
      </c>
    </row>
    <row r="56" spans="1:17" s="75" customFormat="1" ht="135" x14ac:dyDescent="0.25">
      <c r="A56" s="72">
        <v>2019</v>
      </c>
      <c r="B56" s="72" t="s">
        <v>21</v>
      </c>
      <c r="C56" s="72" t="s">
        <v>22</v>
      </c>
      <c r="D56" s="82" t="s">
        <v>23</v>
      </c>
      <c r="E56" s="82" t="s">
        <v>64</v>
      </c>
      <c r="F56" s="72" t="s">
        <v>25</v>
      </c>
      <c r="G56" s="4"/>
      <c r="H56" s="73">
        <v>415</v>
      </c>
      <c r="I56" s="73" t="s">
        <v>157</v>
      </c>
      <c r="J56" s="36">
        <v>4044.85</v>
      </c>
      <c r="K56" s="36">
        <v>3959</v>
      </c>
      <c r="L56" s="36">
        <v>3959</v>
      </c>
      <c r="M56" s="36">
        <v>6000</v>
      </c>
      <c r="N56" s="37">
        <v>4469</v>
      </c>
      <c r="O56" s="176" t="s">
        <v>293</v>
      </c>
      <c r="P56" s="172">
        <v>4500</v>
      </c>
      <c r="Q56" s="20" t="s">
        <v>310</v>
      </c>
    </row>
    <row r="57" spans="1:17" s="75" customFormat="1" ht="120" x14ac:dyDescent="0.25">
      <c r="A57" s="72">
        <v>2019</v>
      </c>
      <c r="B57" s="72" t="s">
        <v>21</v>
      </c>
      <c r="C57" s="72" t="s">
        <v>22</v>
      </c>
      <c r="D57" s="82" t="s">
        <v>23</v>
      </c>
      <c r="E57" s="82" t="s">
        <v>65</v>
      </c>
      <c r="F57" s="72" t="s">
        <v>25</v>
      </c>
      <c r="G57" s="4"/>
      <c r="H57" s="73">
        <v>416</v>
      </c>
      <c r="I57" s="73" t="s">
        <v>116</v>
      </c>
      <c r="J57" s="36">
        <v>2527.86</v>
      </c>
      <c r="K57" s="36">
        <v>3248.31</v>
      </c>
      <c r="L57" s="36">
        <v>3284.47</v>
      </c>
      <c r="M57" s="36">
        <v>3500</v>
      </c>
      <c r="N57" s="37">
        <v>3500</v>
      </c>
      <c r="O57" s="176" t="s">
        <v>309</v>
      </c>
      <c r="P57" s="172">
        <v>5670</v>
      </c>
      <c r="Q57" s="178" t="s">
        <v>328</v>
      </c>
    </row>
    <row r="58" spans="1:17" s="75" customFormat="1" ht="102.75" customHeight="1" x14ac:dyDescent="0.25">
      <c r="A58" s="72">
        <v>2019</v>
      </c>
      <c r="B58" s="72" t="s">
        <v>21</v>
      </c>
      <c r="C58" s="72" t="s">
        <v>22</v>
      </c>
      <c r="D58" s="82" t="s">
        <v>23</v>
      </c>
      <c r="E58" s="82" t="s">
        <v>66</v>
      </c>
      <c r="F58" s="72" t="s">
        <v>25</v>
      </c>
      <c r="G58" s="4"/>
      <c r="H58" s="73">
        <v>417</v>
      </c>
      <c r="I58" s="73" t="s">
        <v>117</v>
      </c>
      <c r="J58" s="36">
        <v>20375.2</v>
      </c>
      <c r="K58" s="36">
        <v>13009.31</v>
      </c>
      <c r="L58" s="36">
        <v>16982.12</v>
      </c>
      <c r="M58" s="36">
        <v>20000</v>
      </c>
      <c r="N58" s="37">
        <v>18099</v>
      </c>
      <c r="O58" s="84" t="s">
        <v>335</v>
      </c>
      <c r="P58" s="215">
        <v>20500</v>
      </c>
      <c r="Q58" s="20" t="s">
        <v>311</v>
      </c>
    </row>
    <row r="59" spans="1:17" s="75" customFormat="1" ht="135" x14ac:dyDescent="0.25">
      <c r="A59" s="72">
        <v>2019</v>
      </c>
      <c r="B59" s="72" t="s">
        <v>21</v>
      </c>
      <c r="C59" s="72" t="s">
        <v>22</v>
      </c>
      <c r="D59" s="82" t="s">
        <v>23</v>
      </c>
      <c r="E59" s="82" t="s">
        <v>67</v>
      </c>
      <c r="F59" s="72" t="s">
        <v>25</v>
      </c>
      <c r="G59" s="4"/>
      <c r="H59" s="73">
        <v>418</v>
      </c>
      <c r="I59" s="73" t="s">
        <v>118</v>
      </c>
      <c r="J59" s="36">
        <v>3610.89</v>
      </c>
      <c r="K59" s="36">
        <v>4311.3999999999996</v>
      </c>
      <c r="L59" s="36">
        <v>5479.92</v>
      </c>
      <c r="M59" s="36">
        <v>8000</v>
      </c>
      <c r="N59" s="37">
        <v>7504</v>
      </c>
      <c r="O59" s="177" t="s">
        <v>336</v>
      </c>
      <c r="P59" s="37">
        <v>5000</v>
      </c>
      <c r="Q59" s="183" t="s">
        <v>329</v>
      </c>
    </row>
    <row r="60" spans="1:17" s="75" customFormat="1" ht="150" x14ac:dyDescent="0.25">
      <c r="A60" s="72">
        <v>2019</v>
      </c>
      <c r="B60" s="72" t="s">
        <v>21</v>
      </c>
      <c r="C60" s="72" t="s">
        <v>22</v>
      </c>
      <c r="D60" s="82" t="s">
        <v>23</v>
      </c>
      <c r="E60" s="82" t="s">
        <v>68</v>
      </c>
      <c r="F60" s="72" t="s">
        <v>25</v>
      </c>
      <c r="G60" s="4"/>
      <c r="H60" s="73">
        <v>420</v>
      </c>
      <c r="I60" s="73" t="s">
        <v>119</v>
      </c>
      <c r="J60" s="36">
        <v>710.27</v>
      </c>
      <c r="K60" s="36">
        <v>1491.72</v>
      </c>
      <c r="L60" s="36">
        <v>1491.72</v>
      </c>
      <c r="M60" s="36">
        <v>2145</v>
      </c>
      <c r="N60" s="37">
        <v>1338.11</v>
      </c>
      <c r="O60" s="19" t="s">
        <v>318</v>
      </c>
      <c r="P60" s="173">
        <v>4700</v>
      </c>
      <c r="Q60" s="192" t="s">
        <v>330</v>
      </c>
    </row>
    <row r="61" spans="1:17" s="75" customFormat="1" ht="270" x14ac:dyDescent="0.25">
      <c r="A61" s="72">
        <v>2019</v>
      </c>
      <c r="B61" s="72" t="s">
        <v>21</v>
      </c>
      <c r="C61" s="72" t="s">
        <v>22</v>
      </c>
      <c r="D61" s="82" t="s">
        <v>23</v>
      </c>
      <c r="E61" s="82" t="s">
        <v>69</v>
      </c>
      <c r="F61" s="72" t="s">
        <v>25</v>
      </c>
      <c r="G61" s="4"/>
      <c r="H61" s="73">
        <v>425</v>
      </c>
      <c r="I61" s="73" t="s">
        <v>120</v>
      </c>
      <c r="J61" s="36">
        <v>3241.11</v>
      </c>
      <c r="K61" s="36">
        <v>1177.75</v>
      </c>
      <c r="L61" s="36">
        <v>3934.21</v>
      </c>
      <c r="M61" s="36">
        <v>5000</v>
      </c>
      <c r="N61" s="37">
        <v>3727.65</v>
      </c>
      <c r="O61" s="19" t="s">
        <v>314</v>
      </c>
      <c r="P61" s="195">
        <v>5000</v>
      </c>
      <c r="Q61" s="216" t="s">
        <v>382</v>
      </c>
    </row>
    <row r="62" spans="1:17" s="75" customFormat="1" ht="48.75" customHeight="1" x14ac:dyDescent="0.25">
      <c r="A62" s="72">
        <v>2019</v>
      </c>
      <c r="B62" s="72" t="s">
        <v>21</v>
      </c>
      <c r="C62" s="72" t="s">
        <v>22</v>
      </c>
      <c r="D62" s="82" t="s">
        <v>23</v>
      </c>
      <c r="E62" s="82" t="s">
        <v>70</v>
      </c>
      <c r="F62" s="72" t="s">
        <v>25</v>
      </c>
      <c r="G62" s="4"/>
      <c r="H62" s="73">
        <v>446</v>
      </c>
      <c r="I62" s="73" t="s">
        <v>121</v>
      </c>
      <c r="J62" s="36">
        <v>5146.93</v>
      </c>
      <c r="K62" s="36">
        <v>5687.36</v>
      </c>
      <c r="L62" s="36">
        <v>7511.14</v>
      </c>
      <c r="M62" s="36">
        <v>14260</v>
      </c>
      <c r="N62" s="47">
        <v>10468.450000000001</v>
      </c>
      <c r="O62" s="84" t="s">
        <v>298</v>
      </c>
      <c r="P62" s="37">
        <v>18000</v>
      </c>
      <c r="Q62" s="183" t="s">
        <v>383</v>
      </c>
    </row>
    <row r="63" spans="1:17" s="75" customFormat="1" x14ac:dyDescent="0.25">
      <c r="A63" s="72">
        <v>2019</v>
      </c>
      <c r="B63" s="72" t="s">
        <v>21</v>
      </c>
      <c r="C63" s="72" t="s">
        <v>22</v>
      </c>
      <c r="D63" s="82" t="s">
        <v>23</v>
      </c>
      <c r="E63" s="82" t="s">
        <v>71</v>
      </c>
      <c r="F63" s="72" t="s">
        <v>25</v>
      </c>
      <c r="G63" s="4"/>
      <c r="H63" s="73">
        <v>455</v>
      </c>
      <c r="I63" s="73" t="s">
        <v>123</v>
      </c>
      <c r="J63" s="36"/>
      <c r="K63" s="36"/>
      <c r="L63" s="36"/>
      <c r="M63" s="36"/>
      <c r="N63" s="47"/>
      <c r="O63" s="84"/>
      <c r="P63" s="37"/>
      <c r="Q63" s="85" t="s">
        <v>156</v>
      </c>
    </row>
    <row r="64" spans="1:17" s="75" customFormat="1" x14ac:dyDescent="0.25">
      <c r="A64" s="72"/>
      <c r="B64" s="72"/>
      <c r="C64" s="72"/>
      <c r="D64" s="82"/>
      <c r="E64" s="82"/>
      <c r="F64" s="72"/>
      <c r="G64" s="4"/>
      <c r="H64" s="73">
        <v>456</v>
      </c>
      <c r="I64" s="73" t="s">
        <v>122</v>
      </c>
      <c r="J64" s="36">
        <v>43945</v>
      </c>
      <c r="K64" s="36">
        <v>35923.57</v>
      </c>
      <c r="L64" s="36">
        <v>40447.1</v>
      </c>
      <c r="M64" s="36">
        <v>55000</v>
      </c>
      <c r="N64" s="47">
        <v>22750</v>
      </c>
      <c r="O64" s="84" t="s">
        <v>331</v>
      </c>
      <c r="P64" s="37">
        <v>0</v>
      </c>
      <c r="Q64" s="85"/>
    </row>
    <row r="65" spans="1:17" s="75" customFormat="1" ht="90" x14ac:dyDescent="0.25">
      <c r="A65" s="72"/>
      <c r="B65" s="72"/>
      <c r="C65" s="72"/>
      <c r="D65" s="82"/>
      <c r="E65" s="82"/>
      <c r="F65" s="72"/>
      <c r="G65" s="4"/>
      <c r="H65" s="73">
        <v>457</v>
      </c>
      <c r="I65" s="73" t="s">
        <v>124</v>
      </c>
      <c r="J65" s="36">
        <v>29910</v>
      </c>
      <c r="K65" s="36">
        <v>27840</v>
      </c>
      <c r="L65" s="36">
        <v>36258.449999999997</v>
      </c>
      <c r="M65" s="36">
        <v>41300</v>
      </c>
      <c r="N65" s="173">
        <v>39230</v>
      </c>
      <c r="O65" s="176" t="s">
        <v>299</v>
      </c>
      <c r="P65" s="173">
        <v>43250</v>
      </c>
      <c r="Q65" s="183" t="s">
        <v>368</v>
      </c>
    </row>
    <row r="66" spans="1:17" s="75" customFormat="1" ht="75" x14ac:dyDescent="0.25">
      <c r="A66" s="72"/>
      <c r="B66" s="72"/>
      <c r="C66" s="72"/>
      <c r="D66" s="82"/>
      <c r="E66" s="82"/>
      <c r="F66" s="72"/>
      <c r="G66" s="4"/>
      <c r="H66" s="73">
        <v>458</v>
      </c>
      <c r="I66" s="73" t="s">
        <v>125</v>
      </c>
      <c r="J66" s="36">
        <v>550</v>
      </c>
      <c r="K66" s="36">
        <v>725</v>
      </c>
      <c r="L66" s="36">
        <v>725</v>
      </c>
      <c r="M66" s="36">
        <v>3450</v>
      </c>
      <c r="N66" s="47">
        <v>2750</v>
      </c>
      <c r="O66" s="19" t="s">
        <v>308</v>
      </c>
      <c r="P66" s="173">
        <v>5800</v>
      </c>
      <c r="Q66" s="213" t="s">
        <v>384</v>
      </c>
    </row>
    <row r="67" spans="1:17" s="75" customFormat="1" ht="150" x14ac:dyDescent="0.25">
      <c r="A67" s="72"/>
      <c r="B67" s="72"/>
      <c r="C67" s="72"/>
      <c r="D67" s="82"/>
      <c r="E67" s="82"/>
      <c r="F67" s="72"/>
      <c r="G67" s="4"/>
      <c r="H67" s="73">
        <v>460</v>
      </c>
      <c r="I67" s="73" t="s">
        <v>126</v>
      </c>
      <c r="J67" s="36"/>
      <c r="K67" s="36">
        <v>-3178.48</v>
      </c>
      <c r="L67" s="36">
        <v>-138.72</v>
      </c>
      <c r="M67" s="36">
        <v>6500</v>
      </c>
      <c r="N67" s="173">
        <v>4496</v>
      </c>
      <c r="O67" s="19" t="s">
        <v>320</v>
      </c>
      <c r="P67" s="172">
        <v>6000</v>
      </c>
      <c r="Q67" s="183" t="s">
        <v>321</v>
      </c>
    </row>
    <row r="68" spans="1:17" s="75" customFormat="1" x14ac:dyDescent="0.25">
      <c r="A68" s="72">
        <v>2019</v>
      </c>
      <c r="B68" s="72" t="s">
        <v>21</v>
      </c>
      <c r="C68" s="72" t="s">
        <v>22</v>
      </c>
      <c r="D68" s="82" t="s">
        <v>23</v>
      </c>
      <c r="E68" s="82" t="s">
        <v>71</v>
      </c>
      <c r="F68" s="72" t="s">
        <v>25</v>
      </c>
      <c r="G68" s="4"/>
      <c r="H68" s="73">
        <v>476</v>
      </c>
      <c r="I68" s="73" t="s">
        <v>127</v>
      </c>
      <c r="J68" s="36">
        <v>4736.93</v>
      </c>
      <c r="K68" s="36">
        <v>2856.26</v>
      </c>
      <c r="L68" s="36">
        <v>5950.44</v>
      </c>
      <c r="M68" s="36">
        <v>7000</v>
      </c>
      <c r="N68" s="185">
        <v>6000</v>
      </c>
      <c r="O68" s="84" t="s">
        <v>333</v>
      </c>
      <c r="P68" s="37">
        <v>6000</v>
      </c>
      <c r="Q68" s="183" t="s">
        <v>158</v>
      </c>
    </row>
    <row r="69" spans="1:17" s="75" customFormat="1" x14ac:dyDescent="0.25">
      <c r="A69" s="72"/>
      <c r="B69" s="72"/>
      <c r="C69" s="72"/>
      <c r="D69" s="82"/>
      <c r="E69" s="82"/>
      <c r="F69" s="72"/>
      <c r="G69" s="4"/>
      <c r="H69" s="76" t="s">
        <v>72</v>
      </c>
      <c r="I69" s="4"/>
      <c r="J69" s="25">
        <f>SUM(J51:J68)</f>
        <v>250916.97999999998</v>
      </c>
      <c r="K69" s="25">
        <f>SUM(K51:K68)</f>
        <v>200628.05</v>
      </c>
      <c r="L69" s="25">
        <f>SUM(L51:L68)</f>
        <v>276923.90000000002</v>
      </c>
      <c r="M69" s="25">
        <f>SUM(M51:M68)</f>
        <v>349155</v>
      </c>
      <c r="N69" s="25">
        <f>SUM(N51:N68)</f>
        <v>276951.57999999996</v>
      </c>
      <c r="O69" s="25">
        <f t="shared" ref="O69:Q69" si="0">SUM(O51:O68)</f>
        <v>0</v>
      </c>
      <c r="P69" s="25">
        <f>SUM(P51:P68)</f>
        <v>281820</v>
      </c>
      <c r="Q69" s="25">
        <f t="shared" si="0"/>
        <v>0</v>
      </c>
    </row>
    <row r="70" spans="1:17" s="75" customFormat="1" x14ac:dyDescent="0.25">
      <c r="A70" s="72"/>
      <c r="B70" s="72"/>
      <c r="C70" s="72"/>
      <c r="D70" s="4"/>
      <c r="E70" s="4"/>
      <c r="F70" s="72"/>
      <c r="G70" s="4"/>
      <c r="H70" s="76"/>
      <c r="I70" s="4"/>
      <c r="J70" s="66"/>
      <c r="K70" s="66"/>
      <c r="L70" s="66"/>
      <c r="M70" s="36"/>
      <c r="N70" s="36"/>
      <c r="O70" s="74"/>
      <c r="P70" s="36"/>
      <c r="Q70" s="94"/>
    </row>
    <row r="71" spans="1:17" s="75" customFormat="1" x14ac:dyDescent="0.25">
      <c r="A71" s="72"/>
      <c r="B71" s="72"/>
      <c r="C71" s="72"/>
      <c r="D71" s="4"/>
      <c r="E71" s="4"/>
      <c r="F71" s="72"/>
      <c r="G71" s="76" t="s">
        <v>95</v>
      </c>
      <c r="H71" s="73"/>
      <c r="I71" s="4"/>
      <c r="J71" s="66"/>
      <c r="K71" s="66"/>
      <c r="L71" s="66"/>
      <c r="M71" s="36"/>
      <c r="N71" s="36"/>
      <c r="O71" s="74"/>
      <c r="P71" s="36"/>
      <c r="Q71" s="94"/>
    </row>
    <row r="72" spans="1:17" s="75" customFormat="1" x14ac:dyDescent="0.25">
      <c r="A72" s="72"/>
      <c r="B72" s="72"/>
      <c r="C72" s="72"/>
      <c r="D72" s="4"/>
      <c r="E72" s="4"/>
      <c r="F72" s="72"/>
      <c r="G72" s="76"/>
      <c r="H72" s="75" t="s">
        <v>96</v>
      </c>
      <c r="I72" s="73" t="s">
        <v>128</v>
      </c>
      <c r="J72" s="66">
        <v>71</v>
      </c>
      <c r="K72" s="66">
        <v>71</v>
      </c>
      <c r="L72" s="66">
        <v>71</v>
      </c>
      <c r="M72" s="36">
        <v>200</v>
      </c>
      <c r="N72" s="36">
        <v>0</v>
      </c>
      <c r="O72" s="88" t="s">
        <v>334</v>
      </c>
      <c r="P72" s="37">
        <v>0</v>
      </c>
      <c r="Q72" s="190" t="s">
        <v>159</v>
      </c>
    </row>
    <row r="73" spans="1:17" s="75" customFormat="1" x14ac:dyDescent="0.25">
      <c r="A73" s="72"/>
      <c r="B73" s="72"/>
      <c r="C73" s="72"/>
      <c r="D73" s="4"/>
      <c r="E73" s="4"/>
      <c r="F73" s="72"/>
      <c r="G73" s="76"/>
      <c r="H73" s="73">
        <v>505</v>
      </c>
      <c r="I73" s="4" t="s">
        <v>129</v>
      </c>
      <c r="J73" s="66">
        <v>6077.96</v>
      </c>
      <c r="K73" s="66">
        <v>6812.96</v>
      </c>
      <c r="L73" s="66">
        <v>9812.9599999999991</v>
      </c>
      <c r="M73" s="36">
        <v>7500</v>
      </c>
      <c r="N73" s="186">
        <v>7113.82</v>
      </c>
      <c r="O73" s="88"/>
      <c r="P73" s="182">
        <v>7500</v>
      </c>
      <c r="Q73" s="183" t="s">
        <v>389</v>
      </c>
    </row>
    <row r="74" spans="1:17" s="75" customFormat="1" x14ac:dyDescent="0.25">
      <c r="A74" s="72"/>
      <c r="B74" s="72"/>
      <c r="C74" s="72"/>
      <c r="D74" s="4"/>
      <c r="E74" s="4"/>
      <c r="F74" s="72"/>
      <c r="G74" s="76"/>
      <c r="H74" s="73">
        <v>506</v>
      </c>
      <c r="I74" s="4" t="s">
        <v>130</v>
      </c>
      <c r="J74" s="66">
        <v>1511.16</v>
      </c>
      <c r="K74" s="66">
        <v>1567.02</v>
      </c>
      <c r="L74" s="66">
        <v>1567.02</v>
      </c>
      <c r="M74" s="36">
        <v>1705</v>
      </c>
      <c r="N74" s="186">
        <v>1653.25</v>
      </c>
      <c r="O74" s="88"/>
      <c r="P74" s="182">
        <v>1700</v>
      </c>
      <c r="Q74" s="183" t="s">
        <v>389</v>
      </c>
    </row>
    <row r="75" spans="1:17" s="75" customFormat="1" x14ac:dyDescent="0.25">
      <c r="A75" s="72">
        <v>2019</v>
      </c>
      <c r="B75" s="72" t="s">
        <v>21</v>
      </c>
      <c r="C75" s="72" t="s">
        <v>22</v>
      </c>
      <c r="D75" s="82" t="s">
        <v>23</v>
      </c>
      <c r="E75" s="82" t="s">
        <v>74</v>
      </c>
      <c r="F75" s="72" t="s">
        <v>25</v>
      </c>
      <c r="G75" s="76"/>
      <c r="H75" s="73">
        <v>507</v>
      </c>
      <c r="I75" s="4" t="s">
        <v>131</v>
      </c>
      <c r="J75" s="66">
        <v>30013</v>
      </c>
      <c r="K75" s="66">
        <v>33837</v>
      </c>
      <c r="L75" s="66">
        <v>33837</v>
      </c>
      <c r="M75" s="36">
        <v>35591</v>
      </c>
      <c r="N75" s="185">
        <v>37556</v>
      </c>
      <c r="O75" s="84"/>
      <c r="P75" s="182">
        <v>41325</v>
      </c>
      <c r="Q75" s="183" t="s">
        <v>389</v>
      </c>
    </row>
    <row r="76" spans="1:17" s="75" customFormat="1" x14ac:dyDescent="0.25">
      <c r="A76" s="72"/>
      <c r="B76" s="72"/>
      <c r="C76" s="72"/>
      <c r="D76" s="82"/>
      <c r="E76" s="82"/>
      <c r="F76" s="72"/>
      <c r="G76" s="76"/>
      <c r="H76" s="73">
        <v>508</v>
      </c>
      <c r="I76" s="4" t="s">
        <v>87</v>
      </c>
      <c r="J76" s="66">
        <v>2500</v>
      </c>
      <c r="K76" s="66"/>
      <c r="L76" s="66"/>
      <c r="M76" s="36"/>
      <c r="N76" s="185">
        <v>0</v>
      </c>
      <c r="O76" s="84"/>
      <c r="P76" s="182">
        <v>0</v>
      </c>
      <c r="Q76" s="85" t="s">
        <v>160</v>
      </c>
    </row>
    <row r="77" spans="1:17" s="75" customFormat="1" ht="35.25" customHeight="1" x14ac:dyDescent="0.25">
      <c r="A77" s="72"/>
      <c r="B77" s="72"/>
      <c r="C77" s="72"/>
      <c r="D77" s="82"/>
      <c r="E77" s="82"/>
      <c r="F77" s="72"/>
      <c r="G77" s="76"/>
      <c r="H77" s="73">
        <v>510</v>
      </c>
      <c r="I77" s="4" t="s">
        <v>132</v>
      </c>
      <c r="J77" s="66">
        <v>135.63</v>
      </c>
      <c r="K77" s="66">
        <v>162.33000000000001</v>
      </c>
      <c r="L77" s="66">
        <v>219.13</v>
      </c>
      <c r="M77" s="36">
        <v>400</v>
      </c>
      <c r="N77" s="37">
        <v>240</v>
      </c>
      <c r="O77" s="84" t="s">
        <v>302</v>
      </c>
      <c r="P77" s="37">
        <v>360</v>
      </c>
      <c r="Q77" s="85" t="s">
        <v>303</v>
      </c>
    </row>
    <row r="78" spans="1:17" s="75" customFormat="1" ht="35.25" customHeight="1" x14ac:dyDescent="0.25">
      <c r="A78" s="72"/>
      <c r="B78" s="72"/>
      <c r="C78" s="72"/>
      <c r="D78" s="82"/>
      <c r="E78" s="82"/>
      <c r="F78" s="72"/>
      <c r="G78" s="237"/>
      <c r="H78" s="73">
        <v>511</v>
      </c>
      <c r="I78" s="4" t="s">
        <v>451</v>
      </c>
      <c r="J78" s="66">
        <v>0</v>
      </c>
      <c r="K78" s="66">
        <v>0</v>
      </c>
      <c r="L78" s="66">
        <v>0</v>
      </c>
      <c r="M78" s="36">
        <v>0</v>
      </c>
      <c r="N78" s="37">
        <v>0</v>
      </c>
      <c r="O78" s="84"/>
      <c r="P78" s="37">
        <v>5000</v>
      </c>
      <c r="Q78" s="85" t="s">
        <v>450</v>
      </c>
    </row>
    <row r="79" spans="1:17" s="75" customFormat="1" x14ac:dyDescent="0.25">
      <c r="A79" s="72">
        <v>2019</v>
      </c>
      <c r="B79" s="72" t="s">
        <v>21</v>
      </c>
      <c r="C79" s="72" t="s">
        <v>22</v>
      </c>
      <c r="D79" s="82" t="s">
        <v>23</v>
      </c>
      <c r="E79" s="82" t="s">
        <v>75</v>
      </c>
      <c r="F79" s="72" t="s">
        <v>25</v>
      </c>
      <c r="G79" s="76"/>
      <c r="H79" s="73">
        <v>520</v>
      </c>
      <c r="I79" s="4" t="s">
        <v>133</v>
      </c>
      <c r="J79" s="66"/>
      <c r="K79" s="66">
        <v>585</v>
      </c>
      <c r="L79" s="66">
        <v>4940</v>
      </c>
      <c r="M79" s="36">
        <v>12660</v>
      </c>
      <c r="N79" s="185">
        <v>0</v>
      </c>
      <c r="O79" s="84"/>
      <c r="P79" s="182">
        <v>11714</v>
      </c>
      <c r="Q79" s="89" t="s">
        <v>337</v>
      </c>
    </row>
    <row r="80" spans="1:17" s="75" customFormat="1" x14ac:dyDescent="0.25">
      <c r="A80" s="72"/>
      <c r="B80" s="72"/>
      <c r="C80" s="72"/>
      <c r="D80" s="82"/>
      <c r="E80" s="82"/>
      <c r="F80" s="72"/>
      <c r="G80" s="76"/>
      <c r="H80" s="73">
        <v>525</v>
      </c>
      <c r="I80" s="4" t="s">
        <v>134</v>
      </c>
      <c r="J80" s="66">
        <v>6517.25</v>
      </c>
      <c r="K80" s="66">
        <v>5986.2</v>
      </c>
      <c r="L80" s="66">
        <v>8065.2</v>
      </c>
      <c r="M80" s="36">
        <v>7000</v>
      </c>
      <c r="N80" s="185">
        <v>6500</v>
      </c>
      <c r="O80" s="84"/>
      <c r="P80" s="182">
        <v>6500</v>
      </c>
      <c r="Q80" s="85" t="s">
        <v>163</v>
      </c>
    </row>
    <row r="81" spans="1:17" s="75" customFormat="1" x14ac:dyDescent="0.25">
      <c r="A81" s="72">
        <v>2019</v>
      </c>
      <c r="B81" s="72" t="s">
        <v>21</v>
      </c>
      <c r="C81" s="72" t="s">
        <v>22</v>
      </c>
      <c r="D81" s="82" t="s">
        <v>23</v>
      </c>
      <c r="E81" s="82" t="s">
        <v>76</v>
      </c>
      <c r="F81" s="72" t="s">
        <v>25</v>
      </c>
      <c r="G81" s="4"/>
      <c r="H81" s="73">
        <v>599</v>
      </c>
      <c r="I81" s="73" t="s">
        <v>135</v>
      </c>
      <c r="J81" s="70"/>
      <c r="K81" s="70"/>
      <c r="L81" s="70"/>
      <c r="M81" s="38">
        <v>0</v>
      </c>
      <c r="N81" s="39"/>
      <c r="O81" s="84"/>
      <c r="P81" s="92"/>
      <c r="Q81" s="85"/>
    </row>
    <row r="82" spans="1:17" s="75" customFormat="1" x14ac:dyDescent="0.25">
      <c r="A82" s="72"/>
      <c r="B82" s="72"/>
      <c r="C82" s="72"/>
      <c r="D82" s="4"/>
      <c r="E82" s="4"/>
      <c r="F82" s="72"/>
      <c r="G82" s="4"/>
      <c r="H82" s="76" t="s">
        <v>97</v>
      </c>
      <c r="I82" s="4"/>
      <c r="J82" s="36">
        <f>SUM(J72:J81)</f>
        <v>46826</v>
      </c>
      <c r="K82" s="36">
        <f>SUM(K72:K81)</f>
        <v>49021.509999999995</v>
      </c>
      <c r="L82" s="36">
        <f>SUM(L72:L81)</f>
        <v>58512.30999999999</v>
      </c>
      <c r="M82" s="36">
        <f>SUM(M72:M81)</f>
        <v>65056</v>
      </c>
      <c r="N82" s="36">
        <f>SUM(N72:N81)</f>
        <v>53063.07</v>
      </c>
      <c r="O82" s="74"/>
      <c r="P82" s="36">
        <f>SUM(P72:P81)</f>
        <v>74099</v>
      </c>
      <c r="Q82" s="94"/>
    </row>
    <row r="83" spans="1:17" s="75" customFormat="1" x14ac:dyDescent="0.25">
      <c r="A83" s="72"/>
      <c r="B83" s="72"/>
      <c r="C83" s="72"/>
      <c r="D83" s="4"/>
      <c r="E83" s="4"/>
      <c r="F83" s="72"/>
      <c r="G83" s="4"/>
      <c r="H83" s="76"/>
      <c r="I83" s="4"/>
      <c r="J83" s="66"/>
      <c r="K83" s="66"/>
      <c r="L83" s="66"/>
      <c r="M83" s="36"/>
      <c r="N83" s="36"/>
      <c r="O83" s="74"/>
      <c r="P83" s="36"/>
      <c r="Q83" s="94"/>
    </row>
    <row r="84" spans="1:17" s="75" customFormat="1" x14ac:dyDescent="0.25">
      <c r="A84" s="72"/>
      <c r="B84" s="72"/>
      <c r="C84" s="72"/>
      <c r="D84" s="4"/>
      <c r="E84" s="4"/>
      <c r="F84" s="72"/>
      <c r="G84" s="76" t="s">
        <v>73</v>
      </c>
      <c r="H84" s="73"/>
      <c r="I84" s="4"/>
      <c r="J84" s="66"/>
      <c r="K84" s="66"/>
      <c r="L84" s="66"/>
      <c r="M84" s="36"/>
      <c r="N84" s="36"/>
      <c r="O84" s="74"/>
      <c r="P84" s="36"/>
      <c r="Q84" s="94"/>
    </row>
    <row r="85" spans="1:17" s="75" customFormat="1" ht="32.25" customHeight="1" x14ac:dyDescent="0.25">
      <c r="A85" s="72"/>
      <c r="B85" s="72"/>
      <c r="C85" s="72"/>
      <c r="D85" s="4"/>
      <c r="E85" s="4"/>
      <c r="F85" s="72"/>
      <c r="G85" s="76"/>
      <c r="H85" s="73">
        <v>626</v>
      </c>
      <c r="I85" s="4" t="s">
        <v>136</v>
      </c>
      <c r="J85" s="66"/>
      <c r="K85" s="66">
        <v>59867.86</v>
      </c>
      <c r="L85" s="66">
        <v>59867.86</v>
      </c>
      <c r="M85" s="36">
        <v>20000</v>
      </c>
      <c r="N85" s="36">
        <v>19278.669999999998</v>
      </c>
      <c r="O85" s="88"/>
      <c r="P85" s="37">
        <v>100000</v>
      </c>
      <c r="Q85" s="89" t="s">
        <v>203</v>
      </c>
    </row>
    <row r="86" spans="1:17" s="75" customFormat="1" x14ac:dyDescent="0.25">
      <c r="A86" s="72"/>
      <c r="B86" s="72"/>
      <c r="C86" s="72"/>
      <c r="D86" s="4"/>
      <c r="E86" s="4"/>
      <c r="F86" s="72"/>
      <c r="G86" s="76"/>
      <c r="H86" s="73">
        <v>627</v>
      </c>
      <c r="I86" s="4" t="s">
        <v>137</v>
      </c>
      <c r="J86" s="66">
        <v>528355.4</v>
      </c>
      <c r="K86" s="66">
        <v>402323.34</v>
      </c>
      <c r="L86" s="66">
        <v>402323.34</v>
      </c>
      <c r="M86" s="36">
        <v>0</v>
      </c>
      <c r="N86" s="36">
        <v>0</v>
      </c>
      <c r="O86" s="88"/>
      <c r="P86" s="37">
        <v>50000</v>
      </c>
      <c r="Q86" s="190"/>
    </row>
    <row r="87" spans="1:17" s="75" customFormat="1" ht="30" x14ac:dyDescent="0.25">
      <c r="A87" s="72">
        <v>2019</v>
      </c>
      <c r="B87" s="72" t="s">
        <v>21</v>
      </c>
      <c r="C87" s="72" t="s">
        <v>22</v>
      </c>
      <c r="D87" s="82" t="s">
        <v>23</v>
      </c>
      <c r="E87" s="82" t="s">
        <v>74</v>
      </c>
      <c r="F87" s="72" t="s">
        <v>25</v>
      </c>
      <c r="G87" s="76"/>
      <c r="H87" s="73">
        <v>628</v>
      </c>
      <c r="I87" s="4" t="s">
        <v>138</v>
      </c>
      <c r="J87" s="66"/>
      <c r="K87" s="66"/>
      <c r="L87" s="66"/>
      <c r="M87" s="36">
        <v>0</v>
      </c>
      <c r="N87" s="37">
        <v>0</v>
      </c>
      <c r="O87" s="84"/>
      <c r="P87" s="37">
        <v>0</v>
      </c>
      <c r="Q87" s="190" t="s">
        <v>388</v>
      </c>
    </row>
    <row r="88" spans="1:17" s="75" customFormat="1" x14ac:dyDescent="0.25">
      <c r="A88" s="72">
        <v>2019</v>
      </c>
      <c r="B88" s="72" t="s">
        <v>21</v>
      </c>
      <c r="C88" s="72" t="s">
        <v>22</v>
      </c>
      <c r="D88" s="82" t="s">
        <v>23</v>
      </c>
      <c r="E88" s="82" t="s">
        <v>75</v>
      </c>
      <c r="F88" s="72" t="s">
        <v>25</v>
      </c>
      <c r="G88" s="76"/>
      <c r="H88" s="73">
        <v>629</v>
      </c>
      <c r="I88" s="4" t="s">
        <v>139</v>
      </c>
      <c r="J88" s="66"/>
      <c r="K88" s="66"/>
      <c r="L88" s="66"/>
      <c r="M88" s="36">
        <v>0</v>
      </c>
      <c r="N88" s="37">
        <v>0</v>
      </c>
      <c r="O88" s="84"/>
      <c r="P88" s="37">
        <v>0</v>
      </c>
      <c r="Q88" s="85"/>
    </row>
    <row r="89" spans="1:17" s="75" customFormat="1" x14ac:dyDescent="0.25">
      <c r="A89" s="72">
        <v>2019</v>
      </c>
      <c r="B89" s="72" t="s">
        <v>21</v>
      </c>
      <c r="C89" s="72" t="s">
        <v>22</v>
      </c>
      <c r="D89" s="82" t="s">
        <v>23</v>
      </c>
      <c r="E89" s="82" t="s">
        <v>76</v>
      </c>
      <c r="F89" s="72" t="s">
        <v>25</v>
      </c>
      <c r="G89" s="4"/>
      <c r="H89" s="73">
        <v>630</v>
      </c>
      <c r="I89" s="73" t="s">
        <v>137</v>
      </c>
      <c r="J89" s="70"/>
      <c r="K89" s="70"/>
      <c r="L89" s="70"/>
      <c r="M89" s="38">
        <v>0</v>
      </c>
      <c r="N89" s="39">
        <v>0</v>
      </c>
      <c r="O89" s="84"/>
      <c r="P89" s="39">
        <v>0</v>
      </c>
      <c r="Q89" s="85"/>
    </row>
    <row r="90" spans="1:17" s="75" customFormat="1" x14ac:dyDescent="0.25">
      <c r="A90" s="72"/>
      <c r="B90" s="72"/>
      <c r="C90" s="72"/>
      <c r="D90" s="4"/>
      <c r="E90" s="4"/>
      <c r="F90" s="72"/>
      <c r="G90" s="4"/>
      <c r="H90" s="76" t="s">
        <v>77</v>
      </c>
      <c r="I90" s="4"/>
      <c r="J90" s="36">
        <f>SUM(J85:J89)</f>
        <v>528355.4</v>
      </c>
      <c r="K90" s="36">
        <f>SUM(K85:K89)</f>
        <v>462191.2</v>
      </c>
      <c r="L90" s="36">
        <f>SUM(L85:L89)</f>
        <v>462191.2</v>
      </c>
      <c r="M90" s="36">
        <f>SUM(M85:M89)</f>
        <v>20000</v>
      </c>
      <c r="N90" s="36">
        <f>SUM(N85:N89)</f>
        <v>19278.669999999998</v>
      </c>
      <c r="O90" s="74"/>
      <c r="P90" s="36">
        <f>SUM(P85:P89)</f>
        <v>150000</v>
      </c>
      <c r="Q90" s="94"/>
    </row>
    <row r="91" spans="1:17" s="75" customFormat="1" x14ac:dyDescent="0.25">
      <c r="A91" s="72"/>
      <c r="B91" s="72"/>
      <c r="C91" s="72"/>
      <c r="D91" s="4"/>
      <c r="E91" s="4"/>
      <c r="F91" s="72"/>
      <c r="G91" s="4"/>
      <c r="H91" s="76"/>
      <c r="I91" s="4"/>
      <c r="J91" s="66"/>
      <c r="K91" s="66"/>
      <c r="L91" s="66"/>
      <c r="M91" s="36"/>
      <c r="N91" s="36"/>
      <c r="O91" s="74"/>
      <c r="P91" s="36"/>
      <c r="Q91" s="94"/>
    </row>
    <row r="92" spans="1:17" s="75" customFormat="1" x14ac:dyDescent="0.25">
      <c r="A92" s="72"/>
      <c r="B92" s="72"/>
      <c r="C92" s="72"/>
      <c r="D92" s="4"/>
      <c r="E92" s="4"/>
      <c r="F92" s="72"/>
      <c r="G92" s="76" t="s">
        <v>98</v>
      </c>
      <c r="H92" s="73"/>
      <c r="I92" s="4"/>
      <c r="J92" s="66"/>
      <c r="K92" s="66"/>
      <c r="L92" s="66"/>
      <c r="M92" s="36"/>
      <c r="N92" s="36"/>
      <c r="O92" s="74"/>
      <c r="P92" s="36"/>
      <c r="Q92" s="94"/>
    </row>
    <row r="93" spans="1:17" s="75" customFormat="1" x14ac:dyDescent="0.25">
      <c r="A93" s="72"/>
      <c r="B93" s="72"/>
      <c r="C93" s="72"/>
      <c r="D93" s="4"/>
      <c r="E93" s="4"/>
      <c r="F93" s="72"/>
      <c r="G93" s="76"/>
      <c r="H93" s="73">
        <v>700</v>
      </c>
      <c r="I93" s="4" t="s">
        <v>140</v>
      </c>
      <c r="J93" s="66"/>
      <c r="K93" s="66"/>
      <c r="L93" s="66"/>
      <c r="M93" s="36">
        <v>0</v>
      </c>
      <c r="N93" s="36">
        <v>0</v>
      </c>
      <c r="O93" s="88"/>
      <c r="P93" s="37">
        <v>0</v>
      </c>
      <c r="Q93" s="89"/>
    </row>
    <row r="94" spans="1:17" s="75" customFormat="1" x14ac:dyDescent="0.25">
      <c r="A94" s="72"/>
      <c r="B94" s="72"/>
      <c r="C94" s="72"/>
      <c r="D94" s="4"/>
      <c r="E94" s="4"/>
      <c r="F94" s="72"/>
      <c r="G94" s="76"/>
      <c r="H94" s="73">
        <v>701</v>
      </c>
      <c r="I94" s="4" t="s">
        <v>141</v>
      </c>
      <c r="J94" s="66"/>
      <c r="K94" s="66"/>
      <c r="L94" s="66"/>
      <c r="M94" s="36">
        <v>0</v>
      </c>
      <c r="N94" s="36">
        <v>0</v>
      </c>
      <c r="O94" s="88"/>
      <c r="P94" s="37">
        <v>0</v>
      </c>
      <c r="Q94" s="89"/>
    </row>
    <row r="95" spans="1:17" s="75" customFormat="1" x14ac:dyDescent="0.25">
      <c r="A95" s="72">
        <v>2019</v>
      </c>
      <c r="B95" s="72" t="s">
        <v>21</v>
      </c>
      <c r="C95" s="72" t="s">
        <v>22</v>
      </c>
      <c r="D95" s="82" t="s">
        <v>23</v>
      </c>
      <c r="E95" s="82" t="s">
        <v>74</v>
      </c>
      <c r="F95" s="72" t="s">
        <v>25</v>
      </c>
      <c r="G95" s="76"/>
      <c r="H95" s="73">
        <v>702</v>
      </c>
      <c r="I95" s="4" t="s">
        <v>142</v>
      </c>
      <c r="J95" s="66"/>
      <c r="K95" s="66"/>
      <c r="L95" s="66"/>
      <c r="M95" s="36">
        <v>0</v>
      </c>
      <c r="N95" s="37">
        <v>0</v>
      </c>
      <c r="O95" s="84"/>
      <c r="P95" s="37">
        <v>0</v>
      </c>
      <c r="Q95" s="85"/>
    </row>
    <row r="96" spans="1:17" s="75" customFormat="1" x14ac:dyDescent="0.25">
      <c r="A96" s="72">
        <v>2019</v>
      </c>
      <c r="B96" s="72" t="s">
        <v>21</v>
      </c>
      <c r="C96" s="72" t="s">
        <v>22</v>
      </c>
      <c r="D96" s="82" t="s">
        <v>23</v>
      </c>
      <c r="E96" s="82" t="s">
        <v>75</v>
      </c>
      <c r="F96" s="72" t="s">
        <v>25</v>
      </c>
      <c r="G96" s="76"/>
      <c r="H96" s="73">
        <v>714</v>
      </c>
      <c r="I96" s="4" t="s">
        <v>143</v>
      </c>
      <c r="J96" s="66">
        <v>17120.8</v>
      </c>
      <c r="K96" s="66"/>
      <c r="L96" s="66"/>
      <c r="M96" s="36">
        <v>0</v>
      </c>
      <c r="N96" s="37">
        <v>0</v>
      </c>
      <c r="O96" s="84"/>
      <c r="P96" s="37">
        <v>0</v>
      </c>
      <c r="Q96" s="89"/>
    </row>
    <row r="97" spans="1:17" s="75" customFormat="1" x14ac:dyDescent="0.25">
      <c r="A97" s="72"/>
      <c r="B97" s="72"/>
      <c r="C97" s="72"/>
      <c r="D97" s="82"/>
      <c r="E97" s="82"/>
      <c r="F97" s="72"/>
      <c r="G97" s="76"/>
      <c r="H97" s="73">
        <v>719</v>
      </c>
      <c r="I97" s="4" t="s">
        <v>144</v>
      </c>
      <c r="J97" s="66"/>
      <c r="K97" s="66">
        <v>9495</v>
      </c>
      <c r="L97" s="66"/>
      <c r="M97" s="36">
        <v>0</v>
      </c>
      <c r="N97" s="37">
        <v>0</v>
      </c>
      <c r="O97" s="84"/>
      <c r="P97" s="37">
        <v>0</v>
      </c>
      <c r="Q97" s="85" t="s">
        <v>165</v>
      </c>
    </row>
    <row r="98" spans="1:17" s="75" customFormat="1" ht="30" x14ac:dyDescent="0.25">
      <c r="A98" s="72">
        <v>2019</v>
      </c>
      <c r="B98" s="72" t="s">
        <v>21</v>
      </c>
      <c r="C98" s="72" t="s">
        <v>22</v>
      </c>
      <c r="D98" s="82" t="s">
        <v>23</v>
      </c>
      <c r="E98" s="82" t="s">
        <v>76</v>
      </c>
      <c r="F98" s="72" t="s">
        <v>25</v>
      </c>
      <c r="G98" s="4"/>
      <c r="H98" s="73">
        <v>741</v>
      </c>
      <c r="I98" s="73" t="s">
        <v>145</v>
      </c>
      <c r="J98" s="70"/>
      <c r="K98" s="70">
        <v>2605</v>
      </c>
      <c r="L98" s="70">
        <v>2605</v>
      </c>
      <c r="M98" s="38">
        <v>0</v>
      </c>
      <c r="N98" s="39">
        <v>0</v>
      </c>
      <c r="O98" s="84"/>
      <c r="P98" s="39">
        <v>0</v>
      </c>
      <c r="Q98" s="85" t="s">
        <v>161</v>
      </c>
    </row>
    <row r="99" spans="1:17" s="75" customFormat="1" x14ac:dyDescent="0.25">
      <c r="A99" s="72"/>
      <c r="B99" s="72"/>
      <c r="C99" s="72"/>
      <c r="D99" s="4"/>
      <c r="E99" s="4"/>
      <c r="F99" s="72"/>
      <c r="G99" s="4"/>
      <c r="H99" s="76" t="s">
        <v>99</v>
      </c>
      <c r="I99" s="4"/>
      <c r="J99" s="36">
        <f>SUM(J95:J98)</f>
        <v>17120.8</v>
      </c>
      <c r="K99" s="36">
        <f>SUM(K95:K98)</f>
        <v>12100</v>
      </c>
      <c r="L99" s="36">
        <f>SUM(L93:L98)</f>
        <v>2605</v>
      </c>
      <c r="M99" s="36">
        <f>SUM(M95:M98)</f>
        <v>0</v>
      </c>
      <c r="N99" s="36">
        <f>SUM(N95:N98)</f>
        <v>0</v>
      </c>
      <c r="O99" s="74"/>
      <c r="P99" s="36">
        <f>SUM(P93:P98)</f>
        <v>0</v>
      </c>
      <c r="Q99" s="94"/>
    </row>
    <row r="100" spans="1:17" s="75" customFormat="1" x14ac:dyDescent="0.25">
      <c r="A100" s="72"/>
      <c r="B100" s="72"/>
      <c r="C100" s="72"/>
      <c r="D100" s="4"/>
      <c r="E100" s="4"/>
      <c r="F100" s="72"/>
      <c r="G100" s="4"/>
      <c r="H100" s="76"/>
      <c r="I100" s="4"/>
      <c r="J100" s="64"/>
      <c r="K100" s="64"/>
      <c r="L100" s="64"/>
      <c r="M100" s="27"/>
      <c r="N100" s="27"/>
      <c r="O100" s="74"/>
      <c r="P100" s="27"/>
      <c r="Q100" s="94"/>
    </row>
    <row r="101" spans="1:17" x14ac:dyDescent="0.25">
      <c r="G101" s="76" t="s">
        <v>78</v>
      </c>
      <c r="H101" s="76"/>
      <c r="I101" s="8"/>
      <c r="J101" s="67">
        <f>SUM(J1:J99)/2</f>
        <v>2957822.84</v>
      </c>
      <c r="K101" s="67">
        <f>SUM(K1:K99)/2</f>
        <v>1259942.6800000002</v>
      </c>
      <c r="L101" s="67">
        <f>SUM(L1:L99)/2</f>
        <v>1528091.5799999998</v>
      </c>
      <c r="M101" s="49">
        <f>SUM(M1:M99)/2</f>
        <v>1265800</v>
      </c>
      <c r="N101" s="49">
        <f>SUM(N99,N90,N82,N69,N48,N40,N29)</f>
        <v>1199112.8699999999</v>
      </c>
      <c r="O101" s="74"/>
      <c r="P101" s="49">
        <f>SUM(P99,P90,P82,P69,P48,P40,P29)</f>
        <v>1437743</v>
      </c>
    </row>
    <row r="102" spans="1:17" x14ac:dyDescent="0.25">
      <c r="G102" s="76"/>
      <c r="H102" s="76"/>
      <c r="I102" s="8"/>
      <c r="J102" s="67"/>
      <c r="K102" s="67"/>
      <c r="L102" s="67"/>
      <c r="M102" s="49"/>
      <c r="O102" s="74"/>
      <c r="P102" s="49"/>
    </row>
  </sheetData>
  <mergeCells count="2">
    <mergeCell ref="G42:I42"/>
    <mergeCell ref="H48:I48"/>
  </mergeCells>
  <pageMargins left="0.5" right="0.5" top="0.5" bottom="0.5" header="0.3" footer="0.3"/>
  <pageSetup paperSize="3"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2"/>
  <sheetViews>
    <sheetView topLeftCell="G1" zoomScale="85" zoomScaleNormal="85" workbookViewId="0">
      <selection activeCell="R50" sqref="R50"/>
    </sheetView>
  </sheetViews>
  <sheetFormatPr defaultColWidth="11" defaultRowHeight="15" x14ac:dyDescent="0.25"/>
  <cols>
    <col min="1" max="1" width="10.28515625" style="1" hidden="1" customWidth="1"/>
    <col min="2" max="3" width="12.140625" style="1" hidden="1" customWidth="1"/>
    <col min="4" max="4" width="11.5703125" style="2" hidden="1" customWidth="1"/>
    <col min="5" max="5" width="11.28515625" style="2" hidden="1" customWidth="1"/>
    <col min="6" max="6" width="11.28515625" style="1" hidden="1" customWidth="1"/>
    <col min="7" max="7" width="4" style="2" customWidth="1"/>
    <col min="8" max="8" width="6.28515625" style="3" customWidth="1"/>
    <col min="9" max="9" width="39.140625" style="2" bestFit="1" customWidth="1"/>
    <col min="10" max="12" width="13.140625" style="62" bestFit="1" customWidth="1"/>
    <col min="13" max="14" width="13.140625" style="4" bestFit="1" customWidth="1"/>
    <col min="15" max="15" width="31.140625" style="6" bestFit="1" customWidth="1"/>
    <col min="16" max="16" width="12.42578125" style="2" bestFit="1" customWidth="1"/>
    <col min="17" max="17" width="18.42578125" style="2" hidden="1" customWidth="1"/>
    <col min="18" max="18" width="57.85546875" style="97" customWidth="1"/>
    <col min="19" max="16384" width="11" style="2"/>
  </cols>
  <sheetData>
    <row r="1" spans="1:18" x14ac:dyDescent="0.25">
      <c r="G1" s="11" t="s">
        <v>79</v>
      </c>
      <c r="O1" s="5"/>
      <c r="P1" s="4"/>
      <c r="Q1" s="4"/>
    </row>
    <row r="2" spans="1:18" x14ac:dyDescent="0.25">
      <c r="G2" s="12" t="s">
        <v>162</v>
      </c>
      <c r="M2" s="51"/>
      <c r="O2" s="5"/>
      <c r="P2" s="51"/>
      <c r="Q2" s="51"/>
    </row>
    <row r="3" spans="1:18" x14ac:dyDescent="0.25">
      <c r="G3" s="52">
        <v>1</v>
      </c>
      <c r="H3" s="12">
        <v>550</v>
      </c>
      <c r="I3" s="11"/>
      <c r="M3" s="7"/>
      <c r="O3" s="5"/>
      <c r="P3" s="9"/>
      <c r="Q3" s="9"/>
    </row>
    <row r="4" spans="1:18" x14ac:dyDescent="0.25">
      <c r="G4" s="12" t="s">
        <v>1</v>
      </c>
      <c r="H4" s="12"/>
      <c r="I4" s="11"/>
      <c r="J4" s="63"/>
      <c r="K4" s="63"/>
      <c r="L4" s="63"/>
      <c r="M4" s="7"/>
      <c r="N4" s="8"/>
      <c r="O4" s="5"/>
      <c r="P4" s="9"/>
      <c r="Q4" s="9"/>
    </row>
    <row r="5" spans="1:18" x14ac:dyDescent="0.25">
      <c r="G5" s="12"/>
      <c r="H5" s="12"/>
      <c r="I5" s="11"/>
      <c r="J5" s="63"/>
      <c r="K5" s="63"/>
      <c r="L5" s="63"/>
      <c r="M5" s="7"/>
      <c r="N5" s="8"/>
      <c r="O5" s="5"/>
      <c r="P5" s="9"/>
      <c r="Q5" s="9"/>
    </row>
    <row r="6" spans="1:18" s="11" customFormat="1" x14ac:dyDescent="0.25">
      <c r="A6" s="10"/>
      <c r="B6" s="10"/>
      <c r="C6" s="10"/>
      <c r="F6" s="10"/>
      <c r="H6" s="12"/>
      <c r="J6" s="13" t="s">
        <v>2</v>
      </c>
      <c r="K6" s="13" t="s">
        <v>2</v>
      </c>
      <c r="L6" s="13" t="s">
        <v>2</v>
      </c>
      <c r="M6" s="13" t="s">
        <v>3</v>
      </c>
      <c r="N6" s="13" t="s">
        <v>4</v>
      </c>
      <c r="O6" s="5"/>
      <c r="P6" s="13" t="s">
        <v>5</v>
      </c>
      <c r="Q6" s="13"/>
      <c r="R6" s="98"/>
    </row>
    <row r="7" spans="1:18" s="11" customFormat="1" x14ac:dyDescent="0.25">
      <c r="A7" s="10"/>
      <c r="B7" s="10"/>
      <c r="C7" s="10"/>
      <c r="F7" s="10"/>
      <c r="H7" s="12"/>
      <c r="J7" s="13" t="s">
        <v>6</v>
      </c>
      <c r="K7" s="13" t="s">
        <v>7</v>
      </c>
      <c r="L7" s="13" t="s">
        <v>8</v>
      </c>
      <c r="M7" s="15" t="s">
        <v>10</v>
      </c>
      <c r="N7" s="15" t="s">
        <v>10</v>
      </c>
      <c r="O7" s="14" t="s">
        <v>9</v>
      </c>
      <c r="P7" s="15" t="s">
        <v>204</v>
      </c>
      <c r="Q7" s="15"/>
      <c r="R7" s="16" t="s">
        <v>11</v>
      </c>
    </row>
    <row r="8" spans="1:18" s="11" customFormat="1" hidden="1" x14ac:dyDescent="0.25">
      <c r="A8" s="53" t="s">
        <v>12</v>
      </c>
      <c r="B8" s="53" t="s">
        <v>13</v>
      </c>
      <c r="C8" s="53" t="s">
        <v>14</v>
      </c>
      <c r="D8" s="54" t="s">
        <v>15</v>
      </c>
      <c r="E8" s="54" t="s">
        <v>16</v>
      </c>
      <c r="F8" s="53" t="s">
        <v>17</v>
      </c>
      <c r="H8" s="12"/>
      <c r="J8" s="13"/>
      <c r="K8" s="13"/>
      <c r="L8" s="13"/>
      <c r="M8" s="13"/>
      <c r="N8" s="13"/>
      <c r="O8" s="14"/>
      <c r="P8" s="55" t="s">
        <v>18</v>
      </c>
      <c r="Q8" s="53" t="s">
        <v>19</v>
      </c>
      <c r="R8" s="53" t="s">
        <v>20</v>
      </c>
    </row>
    <row r="9" spans="1:18" x14ac:dyDescent="0.25">
      <c r="G9" s="12" t="s">
        <v>199</v>
      </c>
      <c r="O9" s="5"/>
      <c r="P9" s="4"/>
      <c r="Q9" s="4"/>
    </row>
    <row r="10" spans="1:18" ht="75" x14ac:dyDescent="0.25">
      <c r="A10" s="1">
        <v>2019</v>
      </c>
      <c r="B10" s="1" t="s">
        <v>21</v>
      </c>
      <c r="C10" s="1" t="s">
        <v>22</v>
      </c>
      <c r="D10" s="43" t="s">
        <v>23</v>
      </c>
      <c r="E10" s="43" t="s">
        <v>24</v>
      </c>
      <c r="F10" s="44" t="s">
        <v>25</v>
      </c>
      <c r="H10" s="17">
        <v>105</v>
      </c>
      <c r="I10" s="3" t="s">
        <v>26</v>
      </c>
      <c r="J10" s="18">
        <v>383963</v>
      </c>
      <c r="K10" s="18">
        <v>408747</v>
      </c>
      <c r="L10" s="4">
        <v>365465.84</v>
      </c>
      <c r="M10" s="4">
        <v>406169</v>
      </c>
      <c r="N10" s="18"/>
      <c r="O10" s="19" t="s">
        <v>413</v>
      </c>
      <c r="P10" s="46">
        <v>457749</v>
      </c>
      <c r="Q10" s="56" t="s">
        <v>27</v>
      </c>
      <c r="R10" s="19" t="s">
        <v>407</v>
      </c>
    </row>
    <row r="11" spans="1:18" x14ac:dyDescent="0.25">
      <c r="D11" s="43"/>
      <c r="E11" s="43"/>
      <c r="F11" s="44"/>
      <c r="H11" s="21">
        <v>108</v>
      </c>
      <c r="I11" s="3" t="s">
        <v>81</v>
      </c>
      <c r="J11" s="18">
        <v>0</v>
      </c>
      <c r="K11" s="18">
        <v>0</v>
      </c>
      <c r="L11" s="18">
        <v>0</v>
      </c>
      <c r="M11" s="18">
        <v>0</v>
      </c>
      <c r="N11" s="18"/>
      <c r="O11" s="19"/>
      <c r="P11" s="46">
        <v>0</v>
      </c>
      <c r="Q11" s="56"/>
      <c r="R11" s="99"/>
    </row>
    <row r="12" spans="1:18" ht="30" x14ac:dyDescent="0.25">
      <c r="A12" s="1">
        <v>2019</v>
      </c>
      <c r="B12" s="1" t="s">
        <v>21</v>
      </c>
      <c r="C12" s="1" t="s">
        <v>22</v>
      </c>
      <c r="D12" s="43" t="s">
        <v>23</v>
      </c>
      <c r="E12" s="43" t="s">
        <v>29</v>
      </c>
      <c r="F12" s="44" t="s">
        <v>25</v>
      </c>
      <c r="H12" s="24">
        <v>110</v>
      </c>
      <c r="I12" s="3" t="s">
        <v>30</v>
      </c>
      <c r="J12" s="18">
        <v>1209</v>
      </c>
      <c r="K12" s="18">
        <v>476</v>
      </c>
      <c r="L12" s="18">
        <v>3976.6</v>
      </c>
      <c r="M12" s="18">
        <v>3500</v>
      </c>
      <c r="N12" s="18"/>
      <c r="O12" s="19"/>
      <c r="P12" s="46">
        <v>7000</v>
      </c>
      <c r="Q12" s="56" t="s">
        <v>27</v>
      </c>
      <c r="R12" s="19" t="s">
        <v>178</v>
      </c>
    </row>
    <row r="13" spans="1:18" s="6" customFormat="1" x14ac:dyDescent="0.25">
      <c r="A13" s="1">
        <v>2019</v>
      </c>
      <c r="B13" s="1" t="s">
        <v>21</v>
      </c>
      <c r="C13" s="1" t="s">
        <v>22</v>
      </c>
      <c r="D13" s="43" t="s">
        <v>23</v>
      </c>
      <c r="E13" s="43" t="s">
        <v>31</v>
      </c>
      <c r="F13" s="44" t="s">
        <v>25</v>
      </c>
      <c r="G13" s="2"/>
      <c r="H13" s="24">
        <v>115</v>
      </c>
      <c r="I13" s="3" t="s">
        <v>34</v>
      </c>
      <c r="J13" s="18">
        <v>6180</v>
      </c>
      <c r="K13" s="18">
        <v>5160</v>
      </c>
      <c r="L13" s="18">
        <v>5019</v>
      </c>
      <c r="M13" s="18">
        <v>2880</v>
      </c>
      <c r="N13" s="181"/>
      <c r="O13" s="19"/>
      <c r="P13" s="46">
        <v>2940</v>
      </c>
      <c r="Q13" s="56" t="s">
        <v>27</v>
      </c>
      <c r="R13" s="19" t="s">
        <v>179</v>
      </c>
    </row>
    <row r="14" spans="1:18" s="6" customFormat="1" x14ac:dyDescent="0.25">
      <c r="A14" s="1">
        <v>2019</v>
      </c>
      <c r="B14" s="1" t="s">
        <v>21</v>
      </c>
      <c r="C14" s="1" t="s">
        <v>22</v>
      </c>
      <c r="D14" s="43" t="s">
        <v>23</v>
      </c>
      <c r="E14" s="43" t="s">
        <v>33</v>
      </c>
      <c r="F14" s="44" t="s">
        <v>25</v>
      </c>
      <c r="G14" s="2"/>
      <c r="H14" s="24">
        <v>120</v>
      </c>
      <c r="I14" s="3" t="s">
        <v>83</v>
      </c>
      <c r="J14" s="18">
        <v>0</v>
      </c>
      <c r="K14" s="18">
        <v>0</v>
      </c>
      <c r="L14" s="18">
        <v>0</v>
      </c>
      <c r="M14" s="18">
        <v>0</v>
      </c>
      <c r="N14" s="18">
        <v>0</v>
      </c>
      <c r="O14" s="19"/>
      <c r="P14" s="46">
        <v>0</v>
      </c>
      <c r="Q14" s="56" t="s">
        <v>27</v>
      </c>
      <c r="R14" s="19"/>
    </row>
    <row r="15" spans="1:18" s="6" customFormat="1" hidden="1" x14ac:dyDescent="0.25">
      <c r="A15" s="1">
        <v>2019</v>
      </c>
      <c r="B15" s="1" t="s">
        <v>21</v>
      </c>
      <c r="C15" s="1" t="s">
        <v>22</v>
      </c>
      <c r="D15" s="43" t="s">
        <v>23</v>
      </c>
      <c r="E15" s="43" t="s">
        <v>35</v>
      </c>
      <c r="F15" s="44" t="s">
        <v>25</v>
      </c>
      <c r="G15" s="2"/>
      <c r="H15" s="24"/>
      <c r="I15" s="3" t="s">
        <v>36</v>
      </c>
      <c r="J15" s="18"/>
      <c r="K15" s="18"/>
      <c r="L15" s="18">
        <v>0</v>
      </c>
      <c r="M15" s="18"/>
      <c r="N15" s="18"/>
      <c r="O15" s="19"/>
      <c r="P15" s="46"/>
      <c r="Q15" s="56" t="s">
        <v>27</v>
      </c>
      <c r="R15" s="19"/>
    </row>
    <row r="16" spans="1:18" s="6" customFormat="1" x14ac:dyDescent="0.25">
      <c r="A16" s="1">
        <v>2019</v>
      </c>
      <c r="B16" s="1" t="s">
        <v>21</v>
      </c>
      <c r="C16" s="1" t="s">
        <v>22</v>
      </c>
      <c r="D16" s="43" t="s">
        <v>23</v>
      </c>
      <c r="E16" s="43" t="s">
        <v>37</v>
      </c>
      <c r="F16" s="44" t="s">
        <v>25</v>
      </c>
      <c r="G16" s="2"/>
      <c r="H16" s="24">
        <v>125</v>
      </c>
      <c r="I16" s="3" t="s">
        <v>167</v>
      </c>
      <c r="J16" s="18">
        <v>6000</v>
      </c>
      <c r="K16" s="18">
        <v>6000</v>
      </c>
      <c r="L16" s="18">
        <v>1250</v>
      </c>
      <c r="M16" s="18">
        <v>6000</v>
      </c>
      <c r="N16" s="18">
        <v>6000</v>
      </c>
      <c r="O16" s="19"/>
      <c r="P16" s="46">
        <v>6000</v>
      </c>
      <c r="Q16" s="56" t="s">
        <v>27</v>
      </c>
      <c r="R16" s="19" t="s">
        <v>180</v>
      </c>
    </row>
    <row r="17" spans="1:18" s="6" customFormat="1" ht="30" x14ac:dyDescent="0.25">
      <c r="A17" s="1">
        <v>2019</v>
      </c>
      <c r="B17" s="1" t="s">
        <v>21</v>
      </c>
      <c r="C17" s="1" t="s">
        <v>22</v>
      </c>
      <c r="D17" s="43" t="s">
        <v>23</v>
      </c>
      <c r="E17" s="43" t="s">
        <v>39</v>
      </c>
      <c r="F17" s="44" t="s">
        <v>25</v>
      </c>
      <c r="G17" s="2"/>
      <c r="H17" s="24">
        <v>126</v>
      </c>
      <c r="I17" s="3" t="s">
        <v>32</v>
      </c>
      <c r="J17" s="18">
        <v>1500</v>
      </c>
      <c r="K17" s="18">
        <v>2100</v>
      </c>
      <c r="L17" s="18">
        <v>600</v>
      </c>
      <c r="M17" s="18">
        <v>600</v>
      </c>
      <c r="N17" s="18">
        <v>1050</v>
      </c>
      <c r="O17" s="19"/>
      <c r="P17" s="220">
        <v>2700</v>
      </c>
      <c r="Q17" s="56" t="s">
        <v>27</v>
      </c>
      <c r="R17" s="19" t="s">
        <v>410</v>
      </c>
    </row>
    <row r="18" spans="1:18" s="6" customFormat="1" ht="30" x14ac:dyDescent="0.25">
      <c r="A18" s="1"/>
      <c r="B18" s="1"/>
      <c r="C18" s="1"/>
      <c r="D18" s="43"/>
      <c r="E18" s="43"/>
      <c r="F18" s="44"/>
      <c r="G18" s="2"/>
      <c r="H18" s="24">
        <v>128</v>
      </c>
      <c r="I18" s="3" t="s">
        <v>168</v>
      </c>
      <c r="J18" s="18">
        <v>150</v>
      </c>
      <c r="K18" s="18">
        <v>275</v>
      </c>
      <c r="L18" s="18">
        <v>287.5</v>
      </c>
      <c r="M18" s="18">
        <v>300</v>
      </c>
      <c r="N18" s="18">
        <v>300</v>
      </c>
      <c r="O18" s="19"/>
      <c r="P18" s="220">
        <v>0</v>
      </c>
      <c r="Q18" s="56"/>
      <c r="R18" s="19" t="s">
        <v>181</v>
      </c>
    </row>
    <row r="19" spans="1:18" s="6" customFormat="1" x14ac:dyDescent="0.25">
      <c r="A19" s="1">
        <v>2019</v>
      </c>
      <c r="B19" s="1" t="s">
        <v>21</v>
      </c>
      <c r="C19" s="1" t="s">
        <v>22</v>
      </c>
      <c r="D19" s="43" t="s">
        <v>23</v>
      </c>
      <c r="E19" s="43" t="s">
        <v>40</v>
      </c>
      <c r="F19" s="44" t="s">
        <v>25</v>
      </c>
      <c r="G19" s="2"/>
      <c r="H19" s="3">
        <v>135</v>
      </c>
      <c r="I19" s="3" t="s">
        <v>38</v>
      </c>
      <c r="J19" s="18">
        <v>30180</v>
      </c>
      <c r="K19" s="18">
        <v>29452</v>
      </c>
      <c r="L19" s="18">
        <v>28356.95</v>
      </c>
      <c r="M19" s="18">
        <v>32088</v>
      </c>
      <c r="N19" s="181"/>
      <c r="O19" s="19"/>
      <c r="P19" s="46">
        <v>36329</v>
      </c>
      <c r="Q19" s="56" t="s">
        <v>27</v>
      </c>
      <c r="R19" s="19" t="s">
        <v>182</v>
      </c>
    </row>
    <row r="20" spans="1:18" s="6" customFormat="1" ht="30" x14ac:dyDescent="0.25">
      <c r="A20" s="1">
        <v>2019</v>
      </c>
      <c r="B20" s="1" t="s">
        <v>21</v>
      </c>
      <c r="C20" s="1" t="s">
        <v>22</v>
      </c>
      <c r="D20" s="43" t="s">
        <v>23</v>
      </c>
      <c r="E20" s="43" t="s">
        <v>41</v>
      </c>
      <c r="F20" s="44" t="s">
        <v>25</v>
      </c>
      <c r="G20" s="2"/>
      <c r="H20" s="24">
        <v>140</v>
      </c>
      <c r="I20" s="3" t="s">
        <v>85</v>
      </c>
      <c r="J20" s="18">
        <v>87313</v>
      </c>
      <c r="K20" s="18">
        <v>96229</v>
      </c>
      <c r="L20" s="18">
        <v>97376.320000000007</v>
      </c>
      <c r="M20" s="18">
        <v>126721</v>
      </c>
      <c r="N20" s="181"/>
      <c r="O20" s="20"/>
      <c r="P20" s="46">
        <v>132024</v>
      </c>
      <c r="Q20" s="56" t="s">
        <v>27</v>
      </c>
      <c r="R20" s="20" t="s">
        <v>408</v>
      </c>
    </row>
    <row r="21" spans="1:18" s="6" customFormat="1" x14ac:dyDescent="0.25">
      <c r="A21" s="1"/>
      <c r="B21" s="1"/>
      <c r="C21" s="1"/>
      <c r="D21" s="43"/>
      <c r="E21" s="43"/>
      <c r="F21" s="44"/>
      <c r="G21" s="2"/>
      <c r="H21" s="24">
        <v>141</v>
      </c>
      <c r="I21" s="3" t="s">
        <v>86</v>
      </c>
      <c r="J21" s="18">
        <v>0</v>
      </c>
      <c r="K21" s="18">
        <v>0</v>
      </c>
      <c r="L21" s="18">
        <v>0</v>
      </c>
      <c r="M21" s="18">
        <v>0</v>
      </c>
      <c r="N21" s="181"/>
      <c r="O21" s="19"/>
      <c r="P21" s="46">
        <v>0</v>
      </c>
      <c r="Q21" s="56"/>
      <c r="R21" s="19"/>
    </row>
    <row r="22" spans="1:18" s="6" customFormat="1" x14ac:dyDescent="0.25">
      <c r="A22" s="1"/>
      <c r="B22" s="1"/>
      <c r="C22" s="1"/>
      <c r="D22" s="43"/>
      <c r="E22" s="43"/>
      <c r="F22" s="44"/>
      <c r="G22" s="2"/>
      <c r="H22" s="24">
        <v>145</v>
      </c>
      <c r="I22" s="3" t="s">
        <v>88</v>
      </c>
      <c r="J22" s="18">
        <v>5670</v>
      </c>
      <c r="K22" s="18">
        <v>5380</v>
      </c>
      <c r="L22" s="18">
        <v>8036</v>
      </c>
      <c r="M22" s="18">
        <v>6948</v>
      </c>
      <c r="N22" s="181"/>
      <c r="O22" s="19"/>
      <c r="P22" s="46">
        <v>7195</v>
      </c>
      <c r="Q22" s="56"/>
      <c r="R22" s="19" t="s">
        <v>183</v>
      </c>
    </row>
    <row r="23" spans="1:18" s="6" customFormat="1" x14ac:dyDescent="0.25">
      <c r="A23" s="1"/>
      <c r="B23" s="1"/>
      <c r="C23" s="1"/>
      <c r="D23" s="43"/>
      <c r="E23" s="43"/>
      <c r="F23" s="44"/>
      <c r="G23" s="2"/>
      <c r="H23" s="24">
        <v>150</v>
      </c>
      <c r="I23" s="3" t="s">
        <v>89</v>
      </c>
      <c r="J23" s="18">
        <v>0</v>
      </c>
      <c r="K23" s="18">
        <v>0</v>
      </c>
      <c r="L23" s="18">
        <v>0</v>
      </c>
      <c r="M23" s="18">
        <v>0</v>
      </c>
      <c r="N23" s="18">
        <v>0</v>
      </c>
      <c r="O23" s="19"/>
      <c r="P23" s="46">
        <v>0</v>
      </c>
      <c r="Q23" s="56"/>
      <c r="R23" s="19"/>
    </row>
    <row r="24" spans="1:18" s="6" customFormat="1" ht="45" x14ac:dyDescent="0.25">
      <c r="A24" s="1"/>
      <c r="B24" s="1"/>
      <c r="C24" s="1"/>
      <c r="D24" s="43"/>
      <c r="E24" s="43"/>
      <c r="F24" s="44"/>
      <c r="G24" s="2"/>
      <c r="H24" s="24">
        <v>155</v>
      </c>
      <c r="I24" s="3" t="s">
        <v>90</v>
      </c>
      <c r="J24" s="18">
        <v>46659</v>
      </c>
      <c r="K24" s="18">
        <v>51015</v>
      </c>
      <c r="L24" s="18">
        <v>46717.46</v>
      </c>
      <c r="M24" s="18">
        <v>52945</v>
      </c>
      <c r="N24" s="181"/>
      <c r="O24" s="19"/>
      <c r="P24" s="46">
        <v>59243</v>
      </c>
      <c r="Q24" s="56"/>
      <c r="R24" s="19" t="s">
        <v>184</v>
      </c>
    </row>
    <row r="25" spans="1:18" s="6" customFormat="1" x14ac:dyDescent="0.25">
      <c r="A25" s="1"/>
      <c r="B25" s="1"/>
      <c r="C25" s="1"/>
      <c r="D25" s="43"/>
      <c r="E25" s="43"/>
      <c r="F25" s="44"/>
      <c r="G25" s="2"/>
      <c r="H25" s="24">
        <v>165</v>
      </c>
      <c r="I25" s="3" t="s">
        <v>91</v>
      </c>
      <c r="J25" s="18">
        <v>158</v>
      </c>
      <c r="K25" s="18">
        <v>560</v>
      </c>
      <c r="L25" s="18">
        <v>620</v>
      </c>
      <c r="M25" s="18">
        <v>100</v>
      </c>
      <c r="N25" s="181">
        <v>180</v>
      </c>
      <c r="O25" s="19"/>
      <c r="P25" s="46">
        <v>200</v>
      </c>
      <c r="Q25" s="56"/>
      <c r="R25" s="99"/>
    </row>
    <row r="26" spans="1:18" s="6" customFormat="1" x14ac:dyDescent="0.25">
      <c r="A26" s="1">
        <v>2019</v>
      </c>
      <c r="B26" s="1" t="s">
        <v>21</v>
      </c>
      <c r="C26" s="1" t="s">
        <v>22</v>
      </c>
      <c r="D26" s="43" t="s">
        <v>23</v>
      </c>
      <c r="E26" s="43" t="s">
        <v>42</v>
      </c>
      <c r="F26" s="44" t="s">
        <v>25</v>
      </c>
      <c r="G26" s="2"/>
      <c r="H26" s="24">
        <v>185</v>
      </c>
      <c r="I26" s="3" t="s">
        <v>92</v>
      </c>
      <c r="J26" s="18">
        <v>317</v>
      </c>
      <c r="K26" s="18">
        <v>1863</v>
      </c>
      <c r="L26" s="18">
        <v>-1042</v>
      </c>
      <c r="M26" s="18">
        <v>0</v>
      </c>
      <c r="N26" s="181">
        <v>0</v>
      </c>
      <c r="O26" s="19"/>
      <c r="P26" s="46">
        <v>0</v>
      </c>
      <c r="Q26" s="56" t="s">
        <v>27</v>
      </c>
      <c r="R26" s="99"/>
    </row>
    <row r="27" spans="1:18" s="6" customFormat="1" x14ac:dyDescent="0.25">
      <c r="A27" s="1"/>
      <c r="B27" s="1"/>
      <c r="C27" s="1"/>
      <c r="D27" s="2"/>
      <c r="E27" s="2"/>
      <c r="F27" s="1"/>
      <c r="G27" s="2"/>
      <c r="H27" s="12" t="s">
        <v>200</v>
      </c>
      <c r="I27" s="2"/>
      <c r="J27" s="25">
        <f>SUM(J10:J26)</f>
        <v>569299</v>
      </c>
      <c r="K27" s="25">
        <f>SUM(K10:K26)</f>
        <v>607257</v>
      </c>
      <c r="L27" s="25">
        <f>SUM(L10:L26)</f>
        <v>556663.67000000004</v>
      </c>
      <c r="M27" s="25">
        <f>SUM(M10:M26)</f>
        <v>638251</v>
      </c>
      <c r="N27" s="25">
        <f>SUM(N10:N26)</f>
        <v>7530</v>
      </c>
      <c r="O27" s="5"/>
      <c r="P27" s="26">
        <f>SUM(P10:P26)</f>
        <v>711380</v>
      </c>
      <c r="Q27" s="22"/>
      <c r="R27" s="97"/>
    </row>
    <row r="28" spans="1:18" s="6" customFormat="1" x14ac:dyDescent="0.25">
      <c r="A28" s="1"/>
      <c r="B28" s="1"/>
      <c r="C28" s="1"/>
      <c r="D28" s="2"/>
      <c r="E28" s="2"/>
      <c r="F28" s="1"/>
      <c r="G28" s="2"/>
      <c r="H28" s="3"/>
      <c r="I28" s="2"/>
      <c r="J28" s="64"/>
      <c r="K28" s="64"/>
      <c r="L28" s="64"/>
      <c r="M28" s="27"/>
      <c r="N28" s="27"/>
      <c r="O28" s="5"/>
      <c r="P28" s="28"/>
      <c r="Q28" s="28"/>
      <c r="R28" s="97"/>
    </row>
    <row r="29" spans="1:18" s="6" customFormat="1" x14ac:dyDescent="0.25">
      <c r="A29" s="1"/>
      <c r="B29" s="1"/>
      <c r="C29" s="1"/>
      <c r="D29" s="2"/>
      <c r="E29" s="2"/>
      <c r="F29" s="1"/>
      <c r="G29" s="12" t="s">
        <v>43</v>
      </c>
      <c r="H29" s="3"/>
      <c r="I29" s="2"/>
      <c r="J29" s="64"/>
      <c r="K29" s="64"/>
      <c r="L29" s="64"/>
      <c r="M29" s="27"/>
      <c r="N29" s="27"/>
      <c r="O29" s="5"/>
      <c r="P29" s="28"/>
      <c r="Q29" s="28"/>
      <c r="R29" s="97"/>
    </row>
    <row r="30" spans="1:18" s="6" customFormat="1" ht="45" x14ac:dyDescent="0.25">
      <c r="A30" s="1"/>
      <c r="B30" s="1"/>
      <c r="C30" s="1"/>
      <c r="D30" s="2"/>
      <c r="E30" s="2"/>
      <c r="F30" s="1"/>
      <c r="G30" s="57"/>
      <c r="H30" s="3">
        <v>203</v>
      </c>
      <c r="I30" s="2" t="s">
        <v>169</v>
      </c>
      <c r="J30" s="64">
        <v>6462</v>
      </c>
      <c r="K30" s="64">
        <v>8601</v>
      </c>
      <c r="L30" s="27">
        <v>6437.74</v>
      </c>
      <c r="M30" s="27">
        <v>7000</v>
      </c>
      <c r="N30" s="27">
        <v>9763</v>
      </c>
      <c r="O30" s="48"/>
      <c r="P30" s="28">
        <v>9000</v>
      </c>
      <c r="Q30" s="28"/>
      <c r="R30" s="217" t="s">
        <v>185</v>
      </c>
    </row>
    <row r="31" spans="1:18" s="6" customFormat="1" ht="75" x14ac:dyDescent="0.25">
      <c r="A31" s="1">
        <v>2019</v>
      </c>
      <c r="B31" s="1" t="s">
        <v>21</v>
      </c>
      <c r="C31" s="1" t="s">
        <v>22</v>
      </c>
      <c r="D31" s="43" t="s">
        <v>23</v>
      </c>
      <c r="E31" s="43" t="s">
        <v>44</v>
      </c>
      <c r="F31" s="44" t="s">
        <v>25</v>
      </c>
      <c r="G31" s="12"/>
      <c r="H31" s="3">
        <v>205</v>
      </c>
      <c r="I31" s="2" t="s">
        <v>100</v>
      </c>
      <c r="J31" s="65">
        <v>5493</v>
      </c>
      <c r="K31" s="65">
        <v>5966</v>
      </c>
      <c r="L31" s="29">
        <v>6174.86</v>
      </c>
      <c r="M31" s="29">
        <v>8000</v>
      </c>
      <c r="N31" s="30">
        <v>8000</v>
      </c>
      <c r="O31" s="19"/>
      <c r="P31" s="32">
        <v>10000</v>
      </c>
      <c r="Q31" s="45" t="s">
        <v>27</v>
      </c>
      <c r="R31" s="20" t="s">
        <v>405</v>
      </c>
    </row>
    <row r="32" spans="1:18" s="6" customFormat="1" ht="45" x14ac:dyDescent="0.25">
      <c r="A32" s="1">
        <v>2019</v>
      </c>
      <c r="B32" s="1" t="s">
        <v>21</v>
      </c>
      <c r="C32" s="1" t="s">
        <v>22</v>
      </c>
      <c r="D32" s="43" t="s">
        <v>23</v>
      </c>
      <c r="E32" s="43" t="s">
        <v>46</v>
      </c>
      <c r="F32" s="44" t="s">
        <v>25</v>
      </c>
      <c r="G32" s="2"/>
      <c r="H32" s="24">
        <v>210</v>
      </c>
      <c r="I32" s="6" t="s">
        <v>105</v>
      </c>
      <c r="J32" s="18">
        <v>793</v>
      </c>
      <c r="K32" s="18">
        <v>213</v>
      </c>
      <c r="L32" s="18">
        <v>415.41</v>
      </c>
      <c r="M32" s="18">
        <v>400</v>
      </c>
      <c r="N32" s="31">
        <v>400</v>
      </c>
      <c r="O32" s="19"/>
      <c r="P32" s="32">
        <v>500</v>
      </c>
      <c r="Q32" s="45" t="s">
        <v>27</v>
      </c>
      <c r="R32" s="218" t="s">
        <v>186</v>
      </c>
    </row>
    <row r="33" spans="1:18" s="6" customFormat="1" ht="30" x14ac:dyDescent="0.25">
      <c r="A33" s="1">
        <v>2019</v>
      </c>
      <c r="B33" s="1" t="s">
        <v>21</v>
      </c>
      <c r="C33" s="1" t="s">
        <v>22</v>
      </c>
      <c r="D33" s="43" t="s">
        <v>23</v>
      </c>
      <c r="E33" s="43" t="s">
        <v>48</v>
      </c>
      <c r="F33" s="44" t="s">
        <v>25</v>
      </c>
      <c r="G33" s="2"/>
      <c r="H33" s="24">
        <v>215</v>
      </c>
      <c r="I33" s="3" t="s">
        <v>170</v>
      </c>
      <c r="J33" s="18">
        <v>436</v>
      </c>
      <c r="K33" s="18">
        <v>316</v>
      </c>
      <c r="L33" s="18">
        <v>791.39</v>
      </c>
      <c r="M33" s="18">
        <v>1500</v>
      </c>
      <c r="N33" s="31">
        <v>1500</v>
      </c>
      <c r="O33" s="19"/>
      <c r="P33" s="32">
        <v>1500</v>
      </c>
      <c r="Q33" s="45" t="s">
        <v>27</v>
      </c>
      <c r="R33" s="20" t="s">
        <v>187</v>
      </c>
    </row>
    <row r="34" spans="1:18" s="6" customFormat="1" x14ac:dyDescent="0.25">
      <c r="A34" s="1">
        <v>2019</v>
      </c>
      <c r="B34" s="1" t="s">
        <v>21</v>
      </c>
      <c r="C34" s="1" t="s">
        <v>22</v>
      </c>
      <c r="D34" s="43" t="s">
        <v>23</v>
      </c>
      <c r="E34" s="43" t="s">
        <v>49</v>
      </c>
      <c r="F34" s="44" t="s">
        <v>25</v>
      </c>
      <c r="G34" s="2"/>
      <c r="H34" s="24">
        <v>216</v>
      </c>
      <c r="I34" s="3" t="s">
        <v>104</v>
      </c>
      <c r="J34" s="18">
        <v>14223</v>
      </c>
      <c r="K34" s="18">
        <v>17368</v>
      </c>
      <c r="L34" s="18">
        <v>23202.04</v>
      </c>
      <c r="M34" s="18">
        <v>21000</v>
      </c>
      <c r="N34" s="31">
        <v>21000</v>
      </c>
      <c r="O34" s="19"/>
      <c r="P34" s="32">
        <v>21000</v>
      </c>
      <c r="Q34" s="45" t="s">
        <v>27</v>
      </c>
      <c r="R34" s="20" t="s">
        <v>411</v>
      </c>
    </row>
    <row r="35" spans="1:18" s="6" customFormat="1" ht="60" x14ac:dyDescent="0.25">
      <c r="A35" s="1">
        <v>2019</v>
      </c>
      <c r="B35" s="1" t="s">
        <v>21</v>
      </c>
      <c r="C35" s="1" t="s">
        <v>22</v>
      </c>
      <c r="D35" s="43" t="s">
        <v>23</v>
      </c>
      <c r="E35" s="43" t="s">
        <v>50</v>
      </c>
      <c r="F35" s="44" t="s">
        <v>25</v>
      </c>
      <c r="G35" s="2"/>
      <c r="H35" s="24">
        <v>220</v>
      </c>
      <c r="I35" s="3" t="s">
        <v>171</v>
      </c>
      <c r="J35" s="34">
        <v>4384</v>
      </c>
      <c r="K35" s="34">
        <v>3199</v>
      </c>
      <c r="L35" s="34">
        <v>3756.4</v>
      </c>
      <c r="M35" s="34">
        <v>4000</v>
      </c>
      <c r="N35" s="35">
        <v>4000</v>
      </c>
      <c r="O35" s="19"/>
      <c r="P35" s="32">
        <v>4000</v>
      </c>
      <c r="Q35" s="45" t="s">
        <v>27</v>
      </c>
      <c r="R35" s="20" t="s">
        <v>202</v>
      </c>
    </row>
    <row r="36" spans="1:18" s="6" customFormat="1" x14ac:dyDescent="0.25">
      <c r="A36" s="1"/>
      <c r="B36" s="1"/>
      <c r="C36" s="1"/>
      <c r="D36" s="43"/>
      <c r="E36" s="43"/>
      <c r="F36" s="44"/>
      <c r="G36" s="2"/>
      <c r="H36" s="12" t="s">
        <v>56</v>
      </c>
      <c r="I36" s="2"/>
      <c r="J36" s="25">
        <f>SUM(J30:J35)</f>
        <v>31791</v>
      </c>
      <c r="K36" s="25">
        <f>SUM(K30:K35)</f>
        <v>35663</v>
      </c>
      <c r="L36" s="25">
        <f>SUM(L30:L35)</f>
        <v>40777.840000000004</v>
      </c>
      <c r="M36" s="25">
        <f>SUM(M30:M35)</f>
        <v>41900</v>
      </c>
      <c r="N36" s="25">
        <f>SUM(N30:N35)</f>
        <v>44663</v>
      </c>
      <c r="O36" s="5"/>
      <c r="P36" s="25">
        <f>SUM(P30:P35)</f>
        <v>46000</v>
      </c>
      <c r="Q36" s="28"/>
      <c r="R36" s="97"/>
    </row>
    <row r="37" spans="1:18" s="6" customFormat="1" x14ac:dyDescent="0.25">
      <c r="A37" s="1"/>
      <c r="B37" s="1"/>
      <c r="C37" s="1"/>
      <c r="D37" s="43"/>
      <c r="E37" s="43"/>
      <c r="F37" s="44"/>
      <c r="G37" s="2"/>
      <c r="H37" s="58"/>
      <c r="I37" s="2"/>
      <c r="J37" s="66"/>
      <c r="K37" s="66"/>
      <c r="L37" s="66"/>
      <c r="M37" s="36"/>
      <c r="N37" s="36"/>
      <c r="O37" s="5"/>
      <c r="P37" s="36"/>
      <c r="Q37" s="28"/>
      <c r="R37" s="97"/>
    </row>
    <row r="38" spans="1:18" s="6" customFormat="1" x14ac:dyDescent="0.25">
      <c r="A38" s="1">
        <v>2019</v>
      </c>
      <c r="B38" s="1" t="s">
        <v>21</v>
      </c>
      <c r="C38" s="1" t="s">
        <v>22</v>
      </c>
      <c r="D38" s="43" t="s">
        <v>23</v>
      </c>
      <c r="E38" s="43" t="s">
        <v>51</v>
      </c>
      <c r="F38" s="44" t="s">
        <v>25</v>
      </c>
      <c r="G38" s="241" t="s">
        <v>93</v>
      </c>
      <c r="H38" s="242"/>
      <c r="I38" s="242"/>
      <c r="J38" s="36"/>
      <c r="K38" s="36"/>
      <c r="L38" s="36"/>
      <c r="M38" s="36"/>
      <c r="N38" s="37"/>
      <c r="O38" s="41"/>
      <c r="P38" s="32"/>
      <c r="Q38" s="42"/>
      <c r="R38" s="97"/>
    </row>
    <row r="39" spans="1:18" s="6" customFormat="1" x14ac:dyDescent="0.25">
      <c r="A39" s="1"/>
      <c r="B39" s="1"/>
      <c r="C39" s="1"/>
      <c r="D39" s="43"/>
      <c r="E39" s="43"/>
      <c r="F39" s="44"/>
      <c r="G39" s="58"/>
      <c r="H39" s="59">
        <v>305</v>
      </c>
      <c r="I39" s="59" t="s">
        <v>188</v>
      </c>
      <c r="J39" s="36">
        <v>3959</v>
      </c>
      <c r="K39" s="36">
        <v>3019</v>
      </c>
      <c r="L39" s="36">
        <v>3817.26</v>
      </c>
      <c r="M39" s="36">
        <v>6000</v>
      </c>
      <c r="N39" s="37">
        <v>6000</v>
      </c>
      <c r="O39" s="19"/>
      <c r="P39" s="32">
        <v>6000</v>
      </c>
      <c r="Q39" s="42"/>
      <c r="R39" s="217" t="s">
        <v>400</v>
      </c>
    </row>
    <row r="40" spans="1:18" s="6" customFormat="1" ht="30" x14ac:dyDescent="0.25">
      <c r="A40" s="1">
        <v>2019</v>
      </c>
      <c r="B40" s="1" t="s">
        <v>21</v>
      </c>
      <c r="C40" s="1" t="s">
        <v>22</v>
      </c>
      <c r="D40" s="43" t="s">
        <v>23</v>
      </c>
      <c r="E40" s="43" t="s">
        <v>52</v>
      </c>
      <c r="F40" s="44" t="s">
        <v>25</v>
      </c>
      <c r="G40" s="2"/>
      <c r="H40" s="24">
        <v>310</v>
      </c>
      <c r="I40" s="3" t="s">
        <v>189</v>
      </c>
      <c r="J40" s="36">
        <v>6368</v>
      </c>
      <c r="K40" s="36">
        <v>6574</v>
      </c>
      <c r="L40" s="36">
        <v>5780.86</v>
      </c>
      <c r="M40" s="36">
        <v>7000</v>
      </c>
      <c r="N40" s="37">
        <v>6500</v>
      </c>
      <c r="O40" s="19"/>
      <c r="P40" s="32">
        <v>7000</v>
      </c>
      <c r="Q40" s="68"/>
      <c r="R40" s="217" t="s">
        <v>401</v>
      </c>
    </row>
    <row r="41" spans="1:18" s="6" customFormat="1" ht="120" x14ac:dyDescent="0.25">
      <c r="A41" s="1">
        <v>2019</v>
      </c>
      <c r="B41" s="1" t="s">
        <v>21</v>
      </c>
      <c r="C41" s="1" t="s">
        <v>22</v>
      </c>
      <c r="D41" s="43" t="s">
        <v>23</v>
      </c>
      <c r="E41" s="43" t="s">
        <v>53</v>
      </c>
      <c r="F41" s="44" t="s">
        <v>25</v>
      </c>
      <c r="G41" s="2"/>
      <c r="H41" s="24">
        <v>315</v>
      </c>
      <c r="I41" s="3" t="s">
        <v>192</v>
      </c>
      <c r="J41" s="36">
        <v>11453</v>
      </c>
      <c r="K41" s="36">
        <v>14804</v>
      </c>
      <c r="L41" s="36">
        <v>15713.33</v>
      </c>
      <c r="M41" s="36">
        <v>16000</v>
      </c>
      <c r="N41" s="37">
        <v>20000</v>
      </c>
      <c r="O41" s="19"/>
      <c r="P41" s="32">
        <v>25000</v>
      </c>
      <c r="Q41" s="68" t="s">
        <v>166</v>
      </c>
      <c r="R41" s="217" t="s">
        <v>402</v>
      </c>
    </row>
    <row r="42" spans="1:18" s="6" customFormat="1" ht="43.5" customHeight="1" x14ac:dyDescent="0.25">
      <c r="A42" s="1">
        <v>2019</v>
      </c>
      <c r="B42" s="1" t="s">
        <v>21</v>
      </c>
      <c r="C42" s="1" t="s">
        <v>22</v>
      </c>
      <c r="D42" s="43" t="s">
        <v>23</v>
      </c>
      <c r="E42" s="43" t="s">
        <v>55</v>
      </c>
      <c r="F42" s="44" t="s">
        <v>25</v>
      </c>
      <c r="G42" s="2"/>
      <c r="H42" s="3">
        <v>320</v>
      </c>
      <c r="I42" s="3" t="s">
        <v>63</v>
      </c>
      <c r="J42" s="36">
        <v>4016</v>
      </c>
      <c r="K42" s="36">
        <v>4069</v>
      </c>
      <c r="L42" s="36">
        <v>3530</v>
      </c>
      <c r="M42" s="36">
        <v>4000</v>
      </c>
      <c r="N42" s="37">
        <v>6165</v>
      </c>
      <c r="O42" s="19"/>
      <c r="P42" s="32">
        <v>6000</v>
      </c>
      <c r="Q42" s="68" t="s">
        <v>164</v>
      </c>
      <c r="R42" s="217" t="s">
        <v>193</v>
      </c>
    </row>
    <row r="43" spans="1:18" s="6" customFormat="1" ht="45" x14ac:dyDescent="0.25">
      <c r="A43" s="1"/>
      <c r="B43" s="1"/>
      <c r="C43" s="1"/>
      <c r="D43" s="43"/>
      <c r="E43" s="43"/>
      <c r="F43" s="44"/>
      <c r="G43" s="2"/>
      <c r="H43" s="3">
        <v>325</v>
      </c>
      <c r="I43" s="3" t="s">
        <v>191</v>
      </c>
      <c r="J43" s="36">
        <v>3417</v>
      </c>
      <c r="K43" s="36">
        <v>4358</v>
      </c>
      <c r="L43" s="36">
        <v>1308.3499999999999</v>
      </c>
      <c r="M43" s="36">
        <v>12000</v>
      </c>
      <c r="N43" s="182"/>
      <c r="O43" s="19"/>
      <c r="P43" s="32">
        <v>25500</v>
      </c>
      <c r="Q43" s="42"/>
      <c r="R43" s="217" t="s">
        <v>403</v>
      </c>
    </row>
    <row r="44" spans="1:18" s="6" customFormat="1" ht="30" x14ac:dyDescent="0.25">
      <c r="A44" s="1"/>
      <c r="B44" s="1"/>
      <c r="C44" s="1"/>
      <c r="D44" s="43"/>
      <c r="E44" s="43"/>
      <c r="F44" s="44"/>
      <c r="G44" s="2"/>
      <c r="H44" s="3">
        <v>330</v>
      </c>
      <c r="I44" s="3" t="s">
        <v>190</v>
      </c>
      <c r="J44" s="36">
        <v>1089</v>
      </c>
      <c r="K44" s="36">
        <v>355</v>
      </c>
      <c r="L44" s="36">
        <v>1218.3399999999999</v>
      </c>
      <c r="M44" s="36">
        <v>3000</v>
      </c>
      <c r="N44" s="37">
        <v>3000</v>
      </c>
      <c r="O44" s="19"/>
      <c r="P44" s="91">
        <v>5000</v>
      </c>
      <c r="Q44" s="42"/>
      <c r="R44" s="217" t="s">
        <v>404</v>
      </c>
    </row>
    <row r="45" spans="1:18" s="6" customFormat="1" x14ac:dyDescent="0.25">
      <c r="A45" s="1"/>
      <c r="B45" s="1"/>
      <c r="C45" s="1"/>
      <c r="D45" s="43"/>
      <c r="E45" s="43"/>
      <c r="F45" s="44"/>
      <c r="G45" s="2"/>
      <c r="H45" s="241" t="s">
        <v>94</v>
      </c>
      <c r="I45" s="242"/>
      <c r="J45" s="25">
        <f>SUM(J39:J44)</f>
        <v>30302</v>
      </c>
      <c r="K45" s="25">
        <f>SUM(K39:K44)</f>
        <v>33179</v>
      </c>
      <c r="L45" s="25">
        <f>SUM(L39:L44)</f>
        <v>31368.139999999996</v>
      </c>
      <c r="M45" s="25">
        <f>SUM(M39:M44)</f>
        <v>48000</v>
      </c>
      <c r="N45" s="25">
        <f>SUM(N39:N44)</f>
        <v>41665</v>
      </c>
      <c r="O45" s="41"/>
      <c r="P45" s="32">
        <f>SUM(P39:P44)</f>
        <v>74500</v>
      </c>
      <c r="Q45" s="42"/>
      <c r="R45" s="97"/>
    </row>
    <row r="46" spans="1:18" s="6" customFormat="1" x14ac:dyDescent="0.25">
      <c r="A46" s="1"/>
      <c r="B46" s="1"/>
      <c r="C46" s="1"/>
      <c r="D46" s="2"/>
      <c r="E46" s="2"/>
      <c r="F46" s="1"/>
      <c r="G46" s="2"/>
      <c r="H46" s="3"/>
      <c r="I46" s="2"/>
      <c r="J46" s="64"/>
      <c r="K46" s="64"/>
      <c r="L46" s="64"/>
      <c r="M46" s="27"/>
      <c r="N46" s="27"/>
      <c r="O46" s="5"/>
      <c r="P46" s="28"/>
      <c r="Q46" s="28"/>
      <c r="R46" s="97"/>
    </row>
    <row r="47" spans="1:18" s="6" customFormat="1" x14ac:dyDescent="0.25">
      <c r="A47" s="1"/>
      <c r="B47" s="1"/>
      <c r="C47" s="1"/>
      <c r="D47" s="2"/>
      <c r="E47" s="2"/>
      <c r="F47" s="1"/>
      <c r="G47" s="12" t="s">
        <v>57</v>
      </c>
      <c r="H47" s="3"/>
      <c r="I47" s="2"/>
      <c r="J47" s="64"/>
      <c r="K47" s="64"/>
      <c r="L47" s="64"/>
      <c r="M47" s="27"/>
      <c r="N47" s="27"/>
      <c r="O47" s="5"/>
      <c r="P47" s="28"/>
      <c r="Q47" s="28"/>
      <c r="R47" s="97"/>
    </row>
    <row r="48" spans="1:18" s="6" customFormat="1" ht="30" x14ac:dyDescent="0.25">
      <c r="A48" s="1">
        <v>2019</v>
      </c>
      <c r="B48" s="1" t="s">
        <v>21</v>
      </c>
      <c r="C48" s="1" t="s">
        <v>22</v>
      </c>
      <c r="D48" s="43" t="s">
        <v>23</v>
      </c>
      <c r="E48" s="43" t="s">
        <v>58</v>
      </c>
      <c r="F48" s="44" t="s">
        <v>25</v>
      </c>
      <c r="G48" s="2"/>
      <c r="H48" s="24">
        <v>405</v>
      </c>
      <c r="I48" s="3" t="s">
        <v>111</v>
      </c>
      <c r="J48" s="36">
        <v>1746</v>
      </c>
      <c r="K48" s="36">
        <v>2413</v>
      </c>
      <c r="L48" s="36">
        <v>2119.08</v>
      </c>
      <c r="M48" s="36">
        <v>2200</v>
      </c>
      <c r="N48" s="37">
        <v>1900</v>
      </c>
      <c r="O48" s="19"/>
      <c r="P48" s="32">
        <v>2000</v>
      </c>
      <c r="Q48" s="45" t="s">
        <v>27</v>
      </c>
      <c r="R48" s="20" t="s">
        <v>194</v>
      </c>
    </row>
    <row r="49" spans="1:18" s="6" customFormat="1" ht="30" x14ac:dyDescent="0.25">
      <c r="A49" s="1">
        <v>2019</v>
      </c>
      <c r="B49" s="1" t="s">
        <v>21</v>
      </c>
      <c r="C49" s="1" t="s">
        <v>22</v>
      </c>
      <c r="D49" s="43" t="s">
        <v>23</v>
      </c>
      <c r="E49" s="43" t="s">
        <v>59</v>
      </c>
      <c r="F49" s="44" t="s">
        <v>25</v>
      </c>
      <c r="G49" s="2"/>
      <c r="H49" s="24">
        <v>410</v>
      </c>
      <c r="I49" s="3" t="s">
        <v>112</v>
      </c>
      <c r="J49" s="36">
        <v>72141</v>
      </c>
      <c r="K49" s="36">
        <v>71213</v>
      </c>
      <c r="L49" s="36">
        <v>71559.7</v>
      </c>
      <c r="M49" s="36">
        <v>72500</v>
      </c>
      <c r="N49" s="37">
        <v>72000</v>
      </c>
      <c r="O49" s="19"/>
      <c r="P49" s="32">
        <v>72500</v>
      </c>
      <c r="Q49" s="45" t="s">
        <v>27</v>
      </c>
      <c r="R49" s="217" t="s">
        <v>195</v>
      </c>
    </row>
    <row r="50" spans="1:18" s="6" customFormat="1" ht="45" x14ac:dyDescent="0.25">
      <c r="A50" s="1">
        <v>2019</v>
      </c>
      <c r="B50" s="1" t="s">
        <v>21</v>
      </c>
      <c r="C50" s="1" t="s">
        <v>22</v>
      </c>
      <c r="D50" s="43" t="s">
        <v>23</v>
      </c>
      <c r="E50" s="43" t="s">
        <v>68</v>
      </c>
      <c r="F50" s="44" t="s">
        <v>25</v>
      </c>
      <c r="G50" s="2"/>
      <c r="H50" s="24">
        <v>420</v>
      </c>
      <c r="I50" s="3" t="s">
        <v>119</v>
      </c>
      <c r="J50" s="36">
        <v>142</v>
      </c>
      <c r="K50" s="36">
        <v>422</v>
      </c>
      <c r="L50" s="36">
        <v>76.94</v>
      </c>
      <c r="M50" s="36">
        <v>775</v>
      </c>
      <c r="N50" s="182"/>
      <c r="O50" s="19"/>
      <c r="P50" s="46">
        <v>475</v>
      </c>
      <c r="Q50" s="45" t="s">
        <v>27</v>
      </c>
      <c r="R50" s="20" t="s">
        <v>398</v>
      </c>
    </row>
    <row r="51" spans="1:18" s="6" customFormat="1" ht="165" x14ac:dyDescent="0.25">
      <c r="A51" s="1">
        <v>2019</v>
      </c>
      <c r="B51" s="1" t="s">
        <v>21</v>
      </c>
      <c r="C51" s="1" t="s">
        <v>22</v>
      </c>
      <c r="D51" s="43" t="s">
        <v>23</v>
      </c>
      <c r="E51" s="43" t="s">
        <v>69</v>
      </c>
      <c r="F51" s="44" t="s">
        <v>25</v>
      </c>
      <c r="G51" s="2"/>
      <c r="H51" s="24">
        <v>425</v>
      </c>
      <c r="I51" s="3" t="s">
        <v>120</v>
      </c>
      <c r="J51" s="36">
        <v>565</v>
      </c>
      <c r="K51" s="36">
        <v>707</v>
      </c>
      <c r="L51" s="36">
        <v>992.66</v>
      </c>
      <c r="M51" s="36">
        <v>4946</v>
      </c>
      <c r="N51" s="182"/>
      <c r="O51" s="19"/>
      <c r="P51" s="46">
        <v>5387</v>
      </c>
      <c r="Q51" s="45" t="s">
        <v>27</v>
      </c>
      <c r="R51" s="23" t="s">
        <v>399</v>
      </c>
    </row>
    <row r="52" spans="1:18" s="6" customFormat="1" x14ac:dyDescent="0.25">
      <c r="A52" s="1"/>
      <c r="B52" s="1"/>
      <c r="C52" s="1"/>
      <c r="D52" s="43"/>
      <c r="E52" s="43"/>
      <c r="F52" s="44"/>
      <c r="G52" s="2"/>
      <c r="H52" s="24">
        <v>440</v>
      </c>
      <c r="I52" s="3" t="s">
        <v>175</v>
      </c>
      <c r="J52" s="36">
        <v>103</v>
      </c>
      <c r="K52" s="36">
        <v>156</v>
      </c>
      <c r="L52" s="36">
        <v>113.15</v>
      </c>
      <c r="M52" s="36">
        <v>3000</v>
      </c>
      <c r="N52" s="37">
        <v>1000</v>
      </c>
      <c r="O52" s="19"/>
      <c r="P52" s="46">
        <v>1000</v>
      </c>
      <c r="Q52" s="45"/>
      <c r="R52" s="20"/>
    </row>
    <row r="53" spans="1:18" s="6" customFormat="1" ht="30" x14ac:dyDescent="0.25">
      <c r="A53" s="1">
        <v>2019</v>
      </c>
      <c r="B53" s="1" t="s">
        <v>21</v>
      </c>
      <c r="C53" s="1" t="s">
        <v>22</v>
      </c>
      <c r="D53" s="43" t="s">
        <v>23</v>
      </c>
      <c r="E53" s="43" t="s">
        <v>70</v>
      </c>
      <c r="F53" s="44" t="s">
        <v>25</v>
      </c>
      <c r="G53" s="2"/>
      <c r="H53" s="24">
        <v>446</v>
      </c>
      <c r="I53" s="3" t="s">
        <v>121</v>
      </c>
      <c r="J53" s="36">
        <v>304</v>
      </c>
      <c r="K53" s="36">
        <v>0</v>
      </c>
      <c r="L53" s="36">
        <v>207.39</v>
      </c>
      <c r="M53" s="36">
        <v>500</v>
      </c>
      <c r="N53" s="47">
        <v>300</v>
      </c>
      <c r="O53" s="19"/>
      <c r="P53" s="32">
        <v>300</v>
      </c>
      <c r="Q53" s="45" t="s">
        <v>27</v>
      </c>
      <c r="R53" s="20" t="s">
        <v>196</v>
      </c>
    </row>
    <row r="54" spans="1:18" s="6" customFormat="1" x14ac:dyDescent="0.25">
      <c r="A54" s="1">
        <v>2019</v>
      </c>
      <c r="B54" s="1" t="s">
        <v>21</v>
      </c>
      <c r="C54" s="1" t="s">
        <v>22</v>
      </c>
      <c r="D54" s="43" t="s">
        <v>23</v>
      </c>
      <c r="E54" s="43" t="s">
        <v>71</v>
      </c>
      <c r="F54" s="44" t="s">
        <v>25</v>
      </c>
      <c r="G54" s="2"/>
      <c r="H54" s="24">
        <v>455</v>
      </c>
      <c r="I54" s="3" t="s">
        <v>172</v>
      </c>
      <c r="J54" s="36">
        <v>0</v>
      </c>
      <c r="K54" s="36">
        <v>0</v>
      </c>
      <c r="L54" s="36">
        <v>0</v>
      </c>
      <c r="M54" s="36">
        <v>0</v>
      </c>
      <c r="N54" s="47">
        <v>0</v>
      </c>
      <c r="O54" s="19"/>
      <c r="P54" s="32">
        <v>0</v>
      </c>
      <c r="Q54" s="45" t="s">
        <v>27</v>
      </c>
      <c r="R54" s="23"/>
    </row>
    <row r="55" spans="1:18" s="6" customFormat="1" ht="30" x14ac:dyDescent="0.25">
      <c r="A55" s="1"/>
      <c r="B55" s="1"/>
      <c r="C55" s="1"/>
      <c r="D55" s="43"/>
      <c r="E55" s="43"/>
      <c r="F55" s="44"/>
      <c r="G55" s="2"/>
      <c r="H55" s="24">
        <v>456</v>
      </c>
      <c r="I55" s="3" t="s">
        <v>173</v>
      </c>
      <c r="J55" s="36">
        <v>0</v>
      </c>
      <c r="K55" s="36">
        <v>226</v>
      </c>
      <c r="L55" s="36">
        <v>0</v>
      </c>
      <c r="M55" s="36">
        <v>500</v>
      </c>
      <c r="N55" s="47">
        <v>250</v>
      </c>
      <c r="O55" s="19"/>
      <c r="P55" s="32">
        <v>500</v>
      </c>
      <c r="Q55" s="45"/>
      <c r="R55" s="20" t="s">
        <v>197</v>
      </c>
    </row>
    <row r="56" spans="1:18" s="6" customFormat="1" ht="30" x14ac:dyDescent="0.25">
      <c r="A56" s="1"/>
      <c r="B56" s="1"/>
      <c r="C56" s="1"/>
      <c r="D56" s="43"/>
      <c r="E56" s="43"/>
      <c r="F56" s="44"/>
      <c r="G56" s="2"/>
      <c r="H56" s="24">
        <v>457</v>
      </c>
      <c r="I56" s="3" t="s">
        <v>174</v>
      </c>
      <c r="J56" s="36">
        <v>2019</v>
      </c>
      <c r="K56" s="36">
        <v>837</v>
      </c>
      <c r="L56" s="36">
        <v>1000.23</v>
      </c>
      <c r="M56" s="36">
        <v>1000</v>
      </c>
      <c r="N56" s="47">
        <v>1000</v>
      </c>
      <c r="O56" s="19"/>
      <c r="P56" s="32">
        <v>12000</v>
      </c>
      <c r="Q56" s="45"/>
      <c r="R56" s="20" t="s">
        <v>397</v>
      </c>
    </row>
    <row r="57" spans="1:18" s="6" customFormat="1" x14ac:dyDescent="0.25">
      <c r="A57" s="1"/>
      <c r="B57" s="1"/>
      <c r="C57" s="1"/>
      <c r="D57" s="43"/>
      <c r="E57" s="43"/>
      <c r="F57" s="44"/>
      <c r="G57" s="2"/>
      <c r="H57" s="12" t="s">
        <v>72</v>
      </c>
      <c r="I57" s="2"/>
      <c r="J57" s="25">
        <f>SUM(J48:J56)</f>
        <v>77020</v>
      </c>
      <c r="K57" s="25">
        <f>SUM(K48:K56)</f>
        <v>75974</v>
      </c>
      <c r="L57" s="25">
        <f>SUM(L48:L56)</f>
        <v>76069.149999999994</v>
      </c>
      <c r="M57" s="25">
        <f>SUM(M48:M56)</f>
        <v>85421</v>
      </c>
      <c r="N57" s="25">
        <f>SUM(N48:N56)</f>
        <v>76450</v>
      </c>
      <c r="O57" s="5"/>
      <c r="P57" s="26">
        <f>SUM(P48:P56)</f>
        <v>94162</v>
      </c>
      <c r="Q57" s="22"/>
      <c r="R57" s="97"/>
    </row>
    <row r="58" spans="1:18" s="6" customFormat="1" x14ac:dyDescent="0.25">
      <c r="A58" s="1"/>
      <c r="B58" s="1"/>
      <c r="C58" s="1"/>
      <c r="D58" s="2"/>
      <c r="E58" s="2"/>
      <c r="F58" s="1"/>
      <c r="G58" s="2"/>
      <c r="H58" s="12"/>
      <c r="I58" s="2"/>
      <c r="J58" s="66"/>
      <c r="K58" s="66"/>
      <c r="L58" s="66"/>
      <c r="M58" s="36"/>
      <c r="N58" s="36"/>
      <c r="O58" s="5"/>
      <c r="P58" s="22"/>
      <c r="Q58" s="22"/>
      <c r="R58" s="97"/>
    </row>
    <row r="59" spans="1:18" s="6" customFormat="1" x14ac:dyDescent="0.25">
      <c r="A59" s="1"/>
      <c r="B59" s="1"/>
      <c r="C59" s="1"/>
      <c r="D59" s="2"/>
      <c r="E59" s="2"/>
      <c r="F59" s="1"/>
      <c r="G59" s="12" t="s">
        <v>95</v>
      </c>
      <c r="H59" s="3"/>
      <c r="I59" s="2"/>
      <c r="J59" s="66"/>
      <c r="K59" s="66"/>
      <c r="L59" s="66"/>
      <c r="M59" s="36"/>
      <c r="N59" s="36"/>
      <c r="O59" s="5"/>
      <c r="P59" s="22"/>
      <c r="Q59" s="22"/>
      <c r="R59" s="97"/>
    </row>
    <row r="60" spans="1:18" s="6" customFormat="1" x14ac:dyDescent="0.25">
      <c r="A60" s="1"/>
      <c r="B60" s="1"/>
      <c r="C60" s="1"/>
      <c r="D60" s="2"/>
      <c r="E60" s="2"/>
      <c r="F60" s="1"/>
      <c r="G60" s="12"/>
      <c r="H60" s="3">
        <v>505</v>
      </c>
      <c r="I60" s="2" t="s">
        <v>129</v>
      </c>
      <c r="J60" s="66">
        <v>0</v>
      </c>
      <c r="K60" s="66">
        <v>0</v>
      </c>
      <c r="L60" s="36">
        <v>0</v>
      </c>
      <c r="M60" s="36">
        <v>0</v>
      </c>
      <c r="N60" s="36">
        <v>0</v>
      </c>
      <c r="O60" s="48"/>
      <c r="P60" s="32">
        <v>0</v>
      </c>
      <c r="Q60" s="22"/>
      <c r="R60" s="100"/>
    </row>
    <row r="61" spans="1:18" s="6" customFormat="1" x14ac:dyDescent="0.25">
      <c r="A61" s="1"/>
      <c r="B61" s="1"/>
      <c r="C61" s="1"/>
      <c r="D61" s="2"/>
      <c r="E61" s="2"/>
      <c r="F61" s="1"/>
      <c r="G61" s="12"/>
      <c r="H61" s="3">
        <v>506</v>
      </c>
      <c r="I61" s="2" t="s">
        <v>130</v>
      </c>
      <c r="J61" s="66">
        <v>4259</v>
      </c>
      <c r="K61" s="66">
        <v>4766</v>
      </c>
      <c r="L61" s="36">
        <v>5107.76</v>
      </c>
      <c r="M61" s="36">
        <v>5618</v>
      </c>
      <c r="N61" s="36">
        <v>4700</v>
      </c>
      <c r="O61" s="48"/>
      <c r="P61" s="32">
        <v>5400</v>
      </c>
      <c r="Q61" s="22"/>
      <c r="R61" s="100"/>
    </row>
    <row r="62" spans="1:18" s="6" customFormat="1" x14ac:dyDescent="0.25">
      <c r="A62" s="1"/>
      <c r="B62" s="1"/>
      <c r="C62" s="1"/>
      <c r="D62" s="43"/>
      <c r="E62" s="43"/>
      <c r="F62" s="44"/>
      <c r="G62" s="12"/>
      <c r="H62" s="24">
        <v>510</v>
      </c>
      <c r="I62" s="2" t="s">
        <v>132</v>
      </c>
      <c r="J62" s="66">
        <v>200</v>
      </c>
      <c r="K62" s="66">
        <v>125</v>
      </c>
      <c r="L62" s="36">
        <v>90.25</v>
      </c>
      <c r="M62" s="36">
        <v>150</v>
      </c>
      <c r="N62" s="36">
        <v>150</v>
      </c>
      <c r="O62" s="19"/>
      <c r="P62" s="32">
        <v>300</v>
      </c>
      <c r="Q62" s="45"/>
      <c r="R62" s="23"/>
    </row>
    <row r="63" spans="1:18" s="6" customFormat="1" x14ac:dyDescent="0.25">
      <c r="A63" s="1"/>
      <c r="B63" s="1"/>
      <c r="C63" s="1"/>
      <c r="D63" s="43"/>
      <c r="E63" s="43"/>
      <c r="F63" s="44"/>
      <c r="G63" s="12"/>
      <c r="H63" s="3">
        <v>525</v>
      </c>
      <c r="I63" s="2" t="s">
        <v>201</v>
      </c>
      <c r="J63" s="70">
        <v>0</v>
      </c>
      <c r="K63" s="70">
        <v>0</v>
      </c>
      <c r="L63" s="38">
        <v>0</v>
      </c>
      <c r="M63" s="38">
        <v>0</v>
      </c>
      <c r="N63" s="38">
        <v>0</v>
      </c>
      <c r="O63" s="19"/>
      <c r="P63" s="40">
        <v>0</v>
      </c>
      <c r="Q63" s="71"/>
      <c r="R63" s="23"/>
    </row>
    <row r="64" spans="1:18" s="6" customFormat="1" x14ac:dyDescent="0.25">
      <c r="A64" s="1"/>
      <c r="B64" s="1"/>
      <c r="C64" s="1"/>
      <c r="D64" s="2"/>
      <c r="E64" s="2"/>
      <c r="F64" s="1"/>
      <c r="G64" s="2"/>
      <c r="H64" s="12" t="s">
        <v>97</v>
      </c>
      <c r="I64" s="2"/>
      <c r="J64" s="36">
        <f>SUM(J61:J63)</f>
        <v>4459</v>
      </c>
      <c r="K64" s="36">
        <f>SUM(K61:K63)</f>
        <v>4891</v>
      </c>
      <c r="L64" s="36">
        <f>SUM(L61:L63)</f>
        <v>5198.01</v>
      </c>
      <c r="M64" s="36">
        <f>SUM(M61:M63)</f>
        <v>5768</v>
      </c>
      <c r="N64" s="36">
        <f>SUM(N61:N63)</f>
        <v>4850</v>
      </c>
      <c r="O64" s="69"/>
      <c r="P64" s="22">
        <f>SUM(P60:P63)</f>
        <v>5700</v>
      </c>
      <c r="Q64" s="22"/>
      <c r="R64" s="101"/>
    </row>
    <row r="65" spans="1:18" s="6" customFormat="1" x14ac:dyDescent="0.25">
      <c r="A65" s="1"/>
      <c r="B65" s="1"/>
      <c r="C65" s="1"/>
      <c r="D65" s="2"/>
      <c r="E65" s="2"/>
      <c r="F65" s="1"/>
      <c r="G65" s="2"/>
      <c r="H65" s="12"/>
      <c r="I65" s="2"/>
      <c r="J65" s="66"/>
      <c r="K65" s="66"/>
      <c r="L65" s="66"/>
      <c r="M65" s="36"/>
      <c r="N65" s="36"/>
      <c r="O65" s="5"/>
      <c r="P65" s="22"/>
      <c r="Q65" s="22"/>
      <c r="R65" s="97"/>
    </row>
    <row r="66" spans="1:18" s="6" customFormat="1" x14ac:dyDescent="0.25">
      <c r="A66" s="1"/>
      <c r="B66" s="1"/>
      <c r="C66" s="1"/>
      <c r="D66" s="2"/>
      <c r="E66" s="2"/>
      <c r="F66" s="1"/>
      <c r="G66" s="12" t="s">
        <v>73</v>
      </c>
      <c r="H66" s="3"/>
      <c r="I66" s="2"/>
      <c r="J66" s="66"/>
      <c r="K66" s="66"/>
      <c r="L66" s="66"/>
      <c r="M66" s="36"/>
      <c r="N66" s="36"/>
      <c r="O66" s="5"/>
      <c r="P66" s="22"/>
      <c r="Q66" s="22"/>
      <c r="R66" s="97"/>
    </row>
    <row r="67" spans="1:18" s="6" customFormat="1" ht="30" x14ac:dyDescent="0.25">
      <c r="A67" s="1"/>
      <c r="B67" s="1"/>
      <c r="C67" s="1"/>
      <c r="D67" s="2"/>
      <c r="E67" s="2"/>
      <c r="F67" s="1"/>
      <c r="G67" s="12"/>
      <c r="H67" s="3">
        <v>615</v>
      </c>
      <c r="I67" s="2" t="s">
        <v>176</v>
      </c>
      <c r="J67" s="66">
        <v>0</v>
      </c>
      <c r="K67" s="66">
        <v>0</v>
      </c>
      <c r="L67" s="36">
        <v>0</v>
      </c>
      <c r="M67" s="36">
        <v>0</v>
      </c>
      <c r="N67" s="36">
        <v>0</v>
      </c>
      <c r="O67" s="48"/>
      <c r="P67" s="32"/>
      <c r="Q67" s="22"/>
      <c r="R67" s="217" t="s">
        <v>396</v>
      </c>
    </row>
    <row r="68" spans="1:18" s="6" customFormat="1" ht="105" x14ac:dyDescent="0.25">
      <c r="A68" s="1"/>
      <c r="B68" s="1"/>
      <c r="C68" s="1"/>
      <c r="D68" s="2"/>
      <c r="E68" s="2"/>
      <c r="F68" s="1"/>
      <c r="G68" s="12"/>
      <c r="H68" s="3">
        <v>625</v>
      </c>
      <c r="I68" s="2" t="s">
        <v>177</v>
      </c>
      <c r="J68" s="66">
        <v>0</v>
      </c>
      <c r="K68" s="66">
        <v>24614</v>
      </c>
      <c r="L68" s="36">
        <v>0</v>
      </c>
      <c r="M68" s="36">
        <v>17000</v>
      </c>
      <c r="N68" s="36">
        <v>16531</v>
      </c>
      <c r="O68" s="60" t="s">
        <v>248</v>
      </c>
      <c r="P68" s="32">
        <v>49704</v>
      </c>
      <c r="Q68" s="22"/>
      <c r="R68" s="102" t="s">
        <v>412</v>
      </c>
    </row>
    <row r="69" spans="1:18" s="6" customFormat="1" x14ac:dyDescent="0.25">
      <c r="A69" s="1"/>
      <c r="B69" s="1"/>
      <c r="C69" s="1"/>
      <c r="D69" s="2"/>
      <c r="E69" s="2"/>
      <c r="F69" s="1"/>
      <c r="G69" s="2"/>
      <c r="H69" s="12" t="s">
        <v>77</v>
      </c>
      <c r="I69" s="2"/>
      <c r="J69" s="25">
        <f>SUM(J67:J68)</f>
        <v>0</v>
      </c>
      <c r="K69" s="25">
        <f>SUM(K67:K68)</f>
        <v>24614</v>
      </c>
      <c r="L69" s="25">
        <f>SUM(L67:L68)</f>
        <v>0</v>
      </c>
      <c r="M69" s="25">
        <f>SUM(M67:M68)</f>
        <v>17000</v>
      </c>
      <c r="N69" s="25">
        <f>SUM(N67:N68)</f>
        <v>16531</v>
      </c>
      <c r="O69" s="61"/>
      <c r="P69" s="26">
        <f>SUM(P67:P68)</f>
        <v>49704</v>
      </c>
      <c r="Q69" s="26"/>
      <c r="R69" s="103"/>
    </row>
    <row r="70" spans="1:18" s="6" customFormat="1" x14ac:dyDescent="0.25">
      <c r="A70" s="1"/>
      <c r="B70" s="1"/>
      <c r="C70" s="1"/>
      <c r="D70" s="2"/>
      <c r="E70" s="2"/>
      <c r="F70" s="1"/>
      <c r="G70" s="2"/>
      <c r="H70" s="12"/>
      <c r="I70" s="2"/>
      <c r="J70" s="66"/>
      <c r="K70" s="66"/>
      <c r="L70" s="66"/>
      <c r="M70" s="36"/>
      <c r="N70" s="36"/>
      <c r="O70" s="5"/>
      <c r="P70" s="22"/>
      <c r="Q70" s="22"/>
      <c r="R70" s="97"/>
    </row>
    <row r="71" spans="1:18" x14ac:dyDescent="0.25">
      <c r="G71" s="12" t="s">
        <v>78</v>
      </c>
      <c r="H71" s="12"/>
      <c r="I71" s="11"/>
      <c r="J71" s="49">
        <f>SUM(J69,J64,J57,J45,J36,J27)</f>
        <v>712871</v>
      </c>
      <c r="K71" s="49">
        <f>SUM(K69,K64,K57,K45,K36,K27)</f>
        <v>781578</v>
      </c>
      <c r="L71" s="49">
        <f>SUM(L69,L64,L57,L45,L36,L27)</f>
        <v>710076.81</v>
      </c>
      <c r="M71" s="49">
        <f>SUM(M69,M64,M57,M45,M36,M27)</f>
        <v>836340</v>
      </c>
      <c r="N71" s="49">
        <f>SUM(N69,N64,N57,N45,N36,N27)</f>
        <v>191689</v>
      </c>
      <c r="O71" s="5"/>
      <c r="P71" s="49">
        <f>SUM(P69,P64,P57,P45,P36,P27)</f>
        <v>981446</v>
      </c>
      <c r="Q71" s="50"/>
    </row>
    <row r="72" spans="1:18" x14ac:dyDescent="0.25">
      <c r="G72" s="12"/>
      <c r="H72" s="12"/>
      <c r="I72" s="11"/>
      <c r="J72" s="67"/>
      <c r="K72" s="67"/>
      <c r="L72" s="67"/>
      <c r="M72" s="49"/>
      <c r="N72" s="49"/>
      <c r="O72" s="5"/>
      <c r="P72" s="50"/>
      <c r="Q72" s="50"/>
    </row>
  </sheetData>
  <mergeCells count="2">
    <mergeCell ref="G38:I38"/>
    <mergeCell ref="H45:I45"/>
  </mergeCells>
  <pageMargins left="0.5" right="0.5" top="0.5" bottom="0.5" header="0.3" footer="0.3"/>
  <pageSetup paperSize="5"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6"/>
  <sheetViews>
    <sheetView topLeftCell="G7" zoomScale="85" zoomScaleNormal="85" workbookViewId="0">
      <selection activeCell="P33" sqref="P33"/>
    </sheetView>
  </sheetViews>
  <sheetFormatPr defaultColWidth="11" defaultRowHeight="15" x14ac:dyDescent="0.25"/>
  <cols>
    <col min="1" max="1" width="10.28515625" style="104" hidden="1" customWidth="1"/>
    <col min="2" max="3" width="12.140625" style="104" hidden="1" customWidth="1"/>
    <col min="4" max="4" width="11.5703125" style="105" hidden="1" customWidth="1"/>
    <col min="5" max="5" width="11.28515625" style="105" hidden="1" customWidth="1"/>
    <col min="6" max="6" width="11.28515625" style="104" hidden="1" customWidth="1"/>
    <col min="7" max="7" width="4" style="105" customWidth="1"/>
    <col min="8" max="8" width="6.28515625" style="107" customWidth="1"/>
    <col min="9" max="9" width="33.42578125" style="105" bestFit="1" customWidth="1"/>
    <col min="10" max="12" width="14.7109375" style="109" customWidth="1"/>
    <col min="13" max="14" width="15.5703125" style="108" customWidth="1"/>
    <col min="15" max="15" width="23.42578125" style="111" bestFit="1" customWidth="1"/>
    <col min="16" max="16" width="15.5703125" style="105" customWidth="1"/>
    <col min="17" max="17" width="18.42578125" style="105" hidden="1" customWidth="1"/>
    <col min="18" max="18" width="48.140625" style="162" bestFit="1" customWidth="1"/>
    <col min="19" max="16384" width="11" style="105"/>
  </cols>
  <sheetData>
    <row r="1" spans="1:18" ht="15.75" x14ac:dyDescent="0.25">
      <c r="G1" s="106" t="s">
        <v>79</v>
      </c>
      <c r="O1" s="110"/>
      <c r="P1" s="108"/>
      <c r="Q1" s="108"/>
    </row>
    <row r="2" spans="1:18" ht="15.75" x14ac:dyDescent="0.25">
      <c r="G2" s="112" t="s">
        <v>206</v>
      </c>
      <c r="M2" s="113"/>
      <c r="O2" s="110"/>
      <c r="P2" s="113"/>
      <c r="Q2" s="113"/>
    </row>
    <row r="3" spans="1:18" ht="15.75" x14ac:dyDescent="0.25">
      <c r="G3" s="114">
        <v>1</v>
      </c>
      <c r="H3" s="112">
        <v>563</v>
      </c>
      <c r="I3" s="106"/>
      <c r="M3" s="115"/>
      <c r="O3" s="110"/>
      <c r="P3" s="116"/>
      <c r="Q3" s="116"/>
    </row>
    <row r="4" spans="1:18" ht="15.75" x14ac:dyDescent="0.25">
      <c r="G4" s="112" t="s">
        <v>1</v>
      </c>
      <c r="H4" s="112"/>
      <c r="I4" s="106"/>
      <c r="J4" s="118"/>
      <c r="K4" s="118"/>
      <c r="L4" s="118"/>
      <c r="M4" s="119"/>
      <c r="N4" s="117"/>
      <c r="O4" s="110"/>
      <c r="P4" s="120"/>
      <c r="Q4" s="120"/>
    </row>
    <row r="5" spans="1:18" ht="15.75" x14ac:dyDescent="0.25">
      <c r="G5" s="112"/>
      <c r="H5" s="112"/>
      <c r="I5" s="106"/>
      <c r="J5" s="118"/>
      <c r="K5" s="118"/>
      <c r="L5" s="118"/>
      <c r="M5" s="119"/>
      <c r="N5" s="117"/>
      <c r="O5" s="110"/>
      <c r="P5" s="120"/>
      <c r="Q5" s="120"/>
    </row>
    <row r="6" spans="1:18" s="122" customFormat="1" x14ac:dyDescent="0.25">
      <c r="A6" s="121"/>
      <c r="B6" s="121"/>
      <c r="C6" s="121"/>
      <c r="F6" s="121"/>
      <c r="H6" s="123"/>
      <c r="J6" s="124" t="s">
        <v>2</v>
      </c>
      <c r="K6" s="124" t="s">
        <v>2</v>
      </c>
      <c r="L6" s="124" t="s">
        <v>2</v>
      </c>
      <c r="M6" s="124" t="s">
        <v>3</v>
      </c>
      <c r="N6" s="124" t="s">
        <v>4</v>
      </c>
      <c r="O6" s="110"/>
      <c r="P6" s="124" t="s">
        <v>5</v>
      </c>
      <c r="Q6" s="124"/>
      <c r="R6" s="163"/>
    </row>
    <row r="7" spans="1:18" s="122" customFormat="1" x14ac:dyDescent="0.25">
      <c r="A7" s="121"/>
      <c r="B7" s="121"/>
      <c r="C7" s="121"/>
      <c r="F7" s="121"/>
      <c r="H7" s="123"/>
      <c r="J7" s="124" t="s">
        <v>6</v>
      </c>
      <c r="K7" s="124" t="s">
        <v>7</v>
      </c>
      <c r="L7" s="124" t="s">
        <v>8</v>
      </c>
      <c r="M7" s="126" t="s">
        <v>10</v>
      </c>
      <c r="N7" s="126" t="s">
        <v>10</v>
      </c>
      <c r="O7" s="125" t="s">
        <v>9</v>
      </c>
      <c r="P7" s="126" t="s">
        <v>204</v>
      </c>
      <c r="Q7" s="126"/>
      <c r="R7" s="127" t="s">
        <v>11</v>
      </c>
    </row>
    <row r="8" spans="1:18" s="122" customFormat="1" hidden="1" x14ac:dyDescent="0.25">
      <c r="A8" s="128" t="s">
        <v>12</v>
      </c>
      <c r="B8" s="128" t="s">
        <v>13</v>
      </c>
      <c r="C8" s="128" t="s">
        <v>14</v>
      </c>
      <c r="D8" s="129" t="s">
        <v>15</v>
      </c>
      <c r="E8" s="129" t="s">
        <v>16</v>
      </c>
      <c r="F8" s="128" t="s">
        <v>17</v>
      </c>
      <c r="H8" s="123"/>
      <c r="J8" s="124"/>
      <c r="K8" s="124"/>
      <c r="L8" s="124"/>
      <c r="M8" s="124"/>
      <c r="N8" s="124"/>
      <c r="O8" s="125"/>
      <c r="P8" s="130" t="s">
        <v>18</v>
      </c>
      <c r="Q8" s="128" t="s">
        <v>19</v>
      </c>
      <c r="R8" s="128" t="s">
        <v>20</v>
      </c>
    </row>
    <row r="9" spans="1:18" x14ac:dyDescent="0.25">
      <c r="G9" s="123" t="s">
        <v>199</v>
      </c>
      <c r="O9" s="110"/>
      <c r="P9" s="108"/>
      <c r="Q9" s="108"/>
    </row>
    <row r="10" spans="1:18" x14ac:dyDescent="0.25">
      <c r="A10" s="104">
        <v>2019</v>
      </c>
      <c r="B10" s="104" t="s">
        <v>21</v>
      </c>
      <c r="C10" s="104" t="s">
        <v>22</v>
      </c>
      <c r="D10" s="131" t="s">
        <v>23</v>
      </c>
      <c r="E10" s="131" t="s">
        <v>24</v>
      </c>
      <c r="F10" s="132" t="s">
        <v>25</v>
      </c>
      <c r="H10" s="133">
        <v>105</v>
      </c>
      <c r="I10" s="107" t="s">
        <v>26</v>
      </c>
      <c r="J10" s="134">
        <v>130920</v>
      </c>
      <c r="K10" s="134">
        <v>125767</v>
      </c>
      <c r="L10" s="134">
        <v>167445</v>
      </c>
      <c r="M10" s="134">
        <v>167819</v>
      </c>
      <c r="N10" s="134">
        <v>167819</v>
      </c>
      <c r="O10" s="135"/>
      <c r="P10" s="197">
        <v>156659</v>
      </c>
      <c r="Q10" s="137" t="s">
        <v>27</v>
      </c>
      <c r="R10" s="19" t="s">
        <v>406</v>
      </c>
    </row>
    <row r="11" spans="1:18" ht="30" x14ac:dyDescent="0.25">
      <c r="A11" s="104">
        <v>2019</v>
      </c>
      <c r="B11" s="104" t="s">
        <v>21</v>
      </c>
      <c r="C11" s="104" t="s">
        <v>22</v>
      </c>
      <c r="D11" s="131" t="s">
        <v>23</v>
      </c>
      <c r="E11" s="131" t="s">
        <v>29</v>
      </c>
      <c r="F11" s="132" t="s">
        <v>25</v>
      </c>
      <c r="H11" s="138">
        <v>110</v>
      </c>
      <c r="I11" s="107" t="s">
        <v>30</v>
      </c>
      <c r="J11" s="134">
        <v>986</v>
      </c>
      <c r="K11" s="134">
        <v>2237</v>
      </c>
      <c r="L11" s="134">
        <v>800</v>
      </c>
      <c r="M11" s="134">
        <v>3500</v>
      </c>
      <c r="N11" s="134">
        <v>1500</v>
      </c>
      <c r="O11" s="135"/>
      <c r="P11" s="221">
        <v>2000</v>
      </c>
      <c r="Q11" s="137" t="s">
        <v>27</v>
      </c>
      <c r="R11" s="171" t="s">
        <v>207</v>
      </c>
    </row>
    <row r="12" spans="1:18" s="111" customFormat="1" ht="30" x14ac:dyDescent="0.25">
      <c r="A12" s="104">
        <v>2019</v>
      </c>
      <c r="B12" s="104" t="s">
        <v>21</v>
      </c>
      <c r="C12" s="104" t="s">
        <v>22</v>
      </c>
      <c r="D12" s="131" t="s">
        <v>23</v>
      </c>
      <c r="E12" s="131" t="s">
        <v>31</v>
      </c>
      <c r="F12" s="132" t="s">
        <v>25</v>
      </c>
      <c r="G12" s="105"/>
      <c r="H12" s="138">
        <v>115</v>
      </c>
      <c r="I12" s="107" t="s">
        <v>34</v>
      </c>
      <c r="J12" s="134">
        <v>1140</v>
      </c>
      <c r="K12" s="134">
        <v>1140</v>
      </c>
      <c r="L12" s="134">
        <v>1080</v>
      </c>
      <c r="M12" s="134">
        <v>1380</v>
      </c>
      <c r="N12" s="196"/>
      <c r="O12" s="135"/>
      <c r="P12" s="221">
        <v>1560</v>
      </c>
      <c r="Q12" s="137" t="s">
        <v>27</v>
      </c>
      <c r="R12" s="19" t="s">
        <v>179</v>
      </c>
    </row>
    <row r="13" spans="1:18" s="111" customFormat="1" hidden="1" x14ac:dyDescent="0.25">
      <c r="A13" s="104">
        <v>2019</v>
      </c>
      <c r="B13" s="104" t="s">
        <v>21</v>
      </c>
      <c r="C13" s="104" t="s">
        <v>22</v>
      </c>
      <c r="D13" s="131" t="s">
        <v>23</v>
      </c>
      <c r="E13" s="131" t="s">
        <v>35</v>
      </c>
      <c r="F13" s="132" t="s">
        <v>25</v>
      </c>
      <c r="G13" s="105"/>
      <c r="H13" s="138"/>
      <c r="I13" s="107" t="s">
        <v>36</v>
      </c>
      <c r="J13" s="134"/>
      <c r="L13" s="134"/>
      <c r="M13" s="134"/>
      <c r="N13" s="134"/>
      <c r="O13" s="135"/>
      <c r="P13" s="221">
        <v>0</v>
      </c>
      <c r="Q13" s="137" t="s">
        <v>27</v>
      </c>
      <c r="R13" s="171"/>
    </row>
    <row r="14" spans="1:18" s="111" customFormat="1" x14ac:dyDescent="0.25">
      <c r="A14" s="104">
        <v>2019</v>
      </c>
      <c r="B14" s="104" t="s">
        <v>21</v>
      </c>
      <c r="C14" s="104" t="s">
        <v>22</v>
      </c>
      <c r="D14" s="131" t="s">
        <v>23</v>
      </c>
      <c r="E14" s="131" t="s">
        <v>40</v>
      </c>
      <c r="F14" s="132" t="s">
        <v>25</v>
      </c>
      <c r="G14" s="105"/>
      <c r="H14" s="107">
        <v>135</v>
      </c>
      <c r="I14" s="107" t="s">
        <v>38</v>
      </c>
      <c r="J14" s="134">
        <v>10191</v>
      </c>
      <c r="K14" s="134">
        <v>12587</v>
      </c>
      <c r="L14" s="134">
        <v>12953</v>
      </c>
      <c r="M14" s="134">
        <v>13212</v>
      </c>
      <c r="N14" s="196"/>
      <c r="O14" s="135"/>
      <c r="P14" s="221">
        <v>12257</v>
      </c>
      <c r="Q14" s="137" t="s">
        <v>27</v>
      </c>
      <c r="R14" s="19" t="s">
        <v>182</v>
      </c>
    </row>
    <row r="15" spans="1:18" s="111" customFormat="1" ht="45" x14ac:dyDescent="0.25">
      <c r="A15" s="104">
        <v>2019</v>
      </c>
      <c r="B15" s="104" t="s">
        <v>21</v>
      </c>
      <c r="C15" s="104" t="s">
        <v>22</v>
      </c>
      <c r="D15" s="131" t="s">
        <v>23</v>
      </c>
      <c r="E15" s="131" t="s">
        <v>41</v>
      </c>
      <c r="F15" s="132" t="s">
        <v>25</v>
      </c>
      <c r="G15" s="105"/>
      <c r="H15" s="138">
        <v>140</v>
      </c>
      <c r="I15" s="107" t="s">
        <v>85</v>
      </c>
      <c r="J15" s="134">
        <v>39657</v>
      </c>
      <c r="K15" s="134">
        <v>42289</v>
      </c>
      <c r="L15" s="134">
        <v>59447</v>
      </c>
      <c r="M15" s="134">
        <v>63361</v>
      </c>
      <c r="N15" s="196"/>
      <c r="O15" s="135"/>
      <c r="P15" s="221">
        <v>61407</v>
      </c>
      <c r="Q15" s="137" t="s">
        <v>27</v>
      </c>
      <c r="R15" s="20" t="s">
        <v>409</v>
      </c>
    </row>
    <row r="16" spans="1:18" s="111" customFormat="1" ht="30" x14ac:dyDescent="0.25">
      <c r="A16" s="104"/>
      <c r="B16" s="104"/>
      <c r="C16" s="104"/>
      <c r="D16" s="131"/>
      <c r="E16" s="131"/>
      <c r="F16" s="132"/>
      <c r="G16" s="105"/>
      <c r="H16" s="138">
        <v>145</v>
      </c>
      <c r="I16" s="107" t="s">
        <v>88</v>
      </c>
      <c r="J16" s="134">
        <v>461</v>
      </c>
      <c r="K16" s="134">
        <v>906</v>
      </c>
      <c r="L16" s="134">
        <v>4737</v>
      </c>
      <c r="M16" s="134">
        <v>3548</v>
      </c>
      <c r="N16" s="196"/>
      <c r="O16" s="135"/>
      <c r="P16" s="221">
        <v>3292</v>
      </c>
      <c r="Q16" s="137"/>
      <c r="R16" s="19" t="s">
        <v>183</v>
      </c>
    </row>
    <row r="17" spans="1:18" s="111" customFormat="1" x14ac:dyDescent="0.25">
      <c r="A17" s="104"/>
      <c r="B17" s="104"/>
      <c r="C17" s="104"/>
      <c r="D17" s="131"/>
      <c r="E17" s="131"/>
      <c r="F17" s="132"/>
      <c r="G17" s="105"/>
      <c r="H17" s="138">
        <v>155</v>
      </c>
      <c r="I17" s="107" t="s">
        <v>90</v>
      </c>
      <c r="J17" s="134">
        <v>15252</v>
      </c>
      <c r="K17" s="134">
        <v>15452</v>
      </c>
      <c r="L17" s="134">
        <v>19624</v>
      </c>
      <c r="M17" s="134">
        <v>20108</v>
      </c>
      <c r="N17" s="196"/>
      <c r="O17" s="135"/>
      <c r="P17" s="221">
        <v>19987</v>
      </c>
      <c r="Q17" s="137"/>
      <c r="R17" s="171"/>
    </row>
    <row r="18" spans="1:18" s="111" customFormat="1" ht="60" x14ac:dyDescent="0.25">
      <c r="A18" s="104">
        <v>2019</v>
      </c>
      <c r="B18" s="104" t="s">
        <v>21</v>
      </c>
      <c r="C18" s="104" t="s">
        <v>22</v>
      </c>
      <c r="D18" s="131" t="s">
        <v>23</v>
      </c>
      <c r="E18" s="131" t="s">
        <v>42</v>
      </c>
      <c r="F18" s="132" t="s">
        <v>25</v>
      </c>
      <c r="G18" s="105"/>
      <c r="H18" s="138">
        <v>165</v>
      </c>
      <c r="I18" s="107" t="s">
        <v>91</v>
      </c>
      <c r="J18" s="134">
        <v>-142</v>
      </c>
      <c r="K18" s="134">
        <v>288</v>
      </c>
      <c r="L18" s="134">
        <v>0</v>
      </c>
      <c r="M18" s="134">
        <v>100</v>
      </c>
      <c r="N18" s="196"/>
      <c r="O18" s="135"/>
      <c r="P18" s="221">
        <v>100</v>
      </c>
      <c r="Q18" s="137" t="s">
        <v>27</v>
      </c>
      <c r="R18" s="19" t="s">
        <v>184</v>
      </c>
    </row>
    <row r="19" spans="1:18" s="111" customFormat="1" x14ac:dyDescent="0.25">
      <c r="A19" s="104"/>
      <c r="B19" s="104"/>
      <c r="C19" s="104"/>
      <c r="D19" s="105"/>
      <c r="E19" s="105"/>
      <c r="F19" s="104"/>
      <c r="G19" s="105"/>
      <c r="H19" s="123" t="s">
        <v>200</v>
      </c>
      <c r="I19" s="105"/>
      <c r="J19" s="140">
        <f>SUM(J10:J18)</f>
        <v>198465</v>
      </c>
      <c r="K19" s="140">
        <f>SUM(K10:K18)</f>
        <v>200666</v>
      </c>
      <c r="L19" s="140">
        <f>SUM(L10:L18)</f>
        <v>266086</v>
      </c>
      <c r="M19" s="140">
        <f>SUM(M10:M18)</f>
        <v>273028</v>
      </c>
      <c r="N19" s="140">
        <f>SUM(N10:N18)</f>
        <v>169319</v>
      </c>
      <c r="O19" s="110"/>
      <c r="P19" s="140">
        <f>SUM(P10:P18)</f>
        <v>257262</v>
      </c>
      <c r="Q19" s="139"/>
      <c r="R19" s="162"/>
    </row>
    <row r="20" spans="1:18" s="111" customFormat="1" x14ac:dyDescent="0.25">
      <c r="A20" s="104"/>
      <c r="B20" s="104"/>
      <c r="C20" s="104"/>
      <c r="D20" s="105"/>
      <c r="E20" s="105"/>
      <c r="F20" s="104"/>
      <c r="G20" s="105"/>
      <c r="H20" s="107"/>
      <c r="I20" s="105"/>
      <c r="J20" s="142"/>
      <c r="K20" s="142"/>
      <c r="L20" s="142"/>
      <c r="M20" s="141"/>
      <c r="N20" s="141"/>
      <c r="O20" s="110"/>
      <c r="P20" s="143"/>
      <c r="Q20" s="143"/>
      <c r="R20" s="162"/>
    </row>
    <row r="21" spans="1:18" s="111" customFormat="1" x14ac:dyDescent="0.25">
      <c r="A21" s="104"/>
      <c r="B21" s="104"/>
      <c r="C21" s="104"/>
      <c r="D21" s="105"/>
      <c r="E21" s="105"/>
      <c r="F21" s="104"/>
      <c r="G21" s="123" t="s">
        <v>43</v>
      </c>
      <c r="H21" s="107"/>
      <c r="I21" s="105"/>
      <c r="J21" s="142"/>
      <c r="K21" s="142"/>
      <c r="L21" s="142"/>
      <c r="M21" s="141"/>
      <c r="N21" s="141"/>
      <c r="O21" s="110"/>
      <c r="P21" s="143">
        <v>0</v>
      </c>
      <c r="Q21" s="143"/>
      <c r="R21" s="162"/>
    </row>
    <row r="22" spans="1:18" s="111" customFormat="1" x14ac:dyDescent="0.25">
      <c r="A22" s="104"/>
      <c r="B22" s="104"/>
      <c r="C22" s="104"/>
      <c r="D22" s="105"/>
      <c r="E22" s="105"/>
      <c r="F22" s="104"/>
      <c r="G22" s="123"/>
      <c r="H22" s="107">
        <v>2015</v>
      </c>
      <c r="I22" s="105" t="s">
        <v>285</v>
      </c>
      <c r="J22" s="134">
        <v>769</v>
      </c>
      <c r="K22" s="134">
        <v>0</v>
      </c>
      <c r="L22" s="134">
        <v>0</v>
      </c>
      <c r="M22" s="141">
        <v>0</v>
      </c>
      <c r="N22" s="141"/>
      <c r="O22" s="110"/>
      <c r="P22" s="143"/>
      <c r="Q22" s="143"/>
      <c r="R22" s="162"/>
    </row>
    <row r="23" spans="1:18" s="111" customFormat="1" ht="30" x14ac:dyDescent="0.25">
      <c r="A23" s="104">
        <v>2019</v>
      </c>
      <c r="B23" s="104" t="s">
        <v>21</v>
      </c>
      <c r="C23" s="104" t="s">
        <v>22</v>
      </c>
      <c r="D23" s="131" t="s">
        <v>23</v>
      </c>
      <c r="E23" s="131" t="s">
        <v>49</v>
      </c>
      <c r="F23" s="132" t="s">
        <v>25</v>
      </c>
      <c r="G23" s="105"/>
      <c r="H23" s="138">
        <v>216</v>
      </c>
      <c r="I23" s="107" t="s">
        <v>208</v>
      </c>
      <c r="J23" s="134">
        <v>2793</v>
      </c>
      <c r="K23" s="134">
        <v>7731</v>
      </c>
      <c r="L23" s="134">
        <v>7000</v>
      </c>
      <c r="M23" s="134">
        <v>7000</v>
      </c>
      <c r="N23" s="144">
        <v>7000</v>
      </c>
      <c r="O23" s="135"/>
      <c r="P23" s="145">
        <v>7500</v>
      </c>
      <c r="Q23" s="146" t="s">
        <v>27</v>
      </c>
      <c r="R23" s="135" t="s">
        <v>209</v>
      </c>
    </row>
    <row r="24" spans="1:18" s="111" customFormat="1" ht="30" x14ac:dyDescent="0.25">
      <c r="A24" s="104">
        <v>2019</v>
      </c>
      <c r="B24" s="104" t="s">
        <v>21</v>
      </c>
      <c r="C24" s="104" t="s">
        <v>22</v>
      </c>
      <c r="D24" s="131" t="s">
        <v>23</v>
      </c>
      <c r="E24" s="131" t="s">
        <v>50</v>
      </c>
      <c r="F24" s="132" t="s">
        <v>25</v>
      </c>
      <c r="G24" s="105"/>
      <c r="H24" s="138">
        <v>220</v>
      </c>
      <c r="I24" s="107" t="s">
        <v>210</v>
      </c>
      <c r="J24" s="147">
        <v>4974</v>
      </c>
      <c r="K24" s="147">
        <v>6728</v>
      </c>
      <c r="L24" s="147">
        <v>7500</v>
      </c>
      <c r="M24" s="147">
        <v>7500</v>
      </c>
      <c r="N24" s="148">
        <v>7500</v>
      </c>
      <c r="O24" s="135"/>
      <c r="P24" s="149">
        <v>7500</v>
      </c>
      <c r="Q24" s="146" t="s">
        <v>27</v>
      </c>
      <c r="R24" s="135" t="s">
        <v>211</v>
      </c>
    </row>
    <row r="25" spans="1:18" s="111" customFormat="1" x14ac:dyDescent="0.25">
      <c r="A25" s="104"/>
      <c r="B25" s="104"/>
      <c r="C25" s="104"/>
      <c r="D25" s="131"/>
      <c r="E25" s="131"/>
      <c r="F25" s="132"/>
      <c r="G25" s="105"/>
      <c r="H25" s="123" t="s">
        <v>56</v>
      </c>
      <c r="I25" s="105"/>
      <c r="J25" s="140">
        <f>SUM(J22:J24)</f>
        <v>8536</v>
      </c>
      <c r="K25" s="140">
        <f t="shared" ref="K25:P25" si="0">SUM(K22:K24)</f>
        <v>14459</v>
      </c>
      <c r="L25" s="140">
        <f t="shared" si="0"/>
        <v>14500</v>
      </c>
      <c r="M25" s="140">
        <f t="shared" si="0"/>
        <v>14500</v>
      </c>
      <c r="N25" s="140">
        <f t="shared" si="0"/>
        <v>14500</v>
      </c>
      <c r="O25" s="140"/>
      <c r="P25" s="140">
        <f t="shared" si="0"/>
        <v>15000</v>
      </c>
      <c r="Q25" s="143"/>
      <c r="R25" s="110"/>
    </row>
    <row r="26" spans="1:18" s="111" customFormat="1" x14ac:dyDescent="0.25">
      <c r="A26" s="104"/>
      <c r="B26" s="104"/>
      <c r="C26" s="104"/>
      <c r="D26" s="131"/>
      <c r="E26" s="131"/>
      <c r="F26" s="132"/>
      <c r="G26" s="105"/>
      <c r="H26" s="123"/>
      <c r="I26" s="105"/>
      <c r="J26" s="142"/>
      <c r="K26" s="142"/>
      <c r="L26" s="142"/>
      <c r="M26" s="141"/>
      <c r="N26" s="141"/>
      <c r="O26" s="110"/>
      <c r="P26" s="143"/>
      <c r="Q26" s="143"/>
      <c r="R26" s="110"/>
    </row>
    <row r="27" spans="1:18" s="111" customFormat="1" x14ac:dyDescent="0.25">
      <c r="A27" s="104">
        <v>2019</v>
      </c>
      <c r="B27" s="104" t="s">
        <v>21</v>
      </c>
      <c r="C27" s="104" t="s">
        <v>22</v>
      </c>
      <c r="D27" s="131" t="s">
        <v>23</v>
      </c>
      <c r="E27" s="131" t="s">
        <v>51</v>
      </c>
      <c r="F27" s="132" t="s">
        <v>25</v>
      </c>
      <c r="G27" s="243" t="s">
        <v>93</v>
      </c>
      <c r="H27" s="244"/>
      <c r="I27" s="244"/>
      <c r="J27" s="150"/>
      <c r="K27" s="150"/>
      <c r="L27" s="150"/>
      <c r="M27" s="150"/>
      <c r="N27" s="151"/>
      <c r="O27" s="152"/>
      <c r="P27" s="145">
        <v>0</v>
      </c>
      <c r="Q27" s="146" t="s">
        <v>27</v>
      </c>
      <c r="R27" s="152"/>
    </row>
    <row r="28" spans="1:18" s="111" customFormat="1" ht="30" x14ac:dyDescent="0.25">
      <c r="A28" s="104">
        <v>2019</v>
      </c>
      <c r="B28" s="104" t="s">
        <v>21</v>
      </c>
      <c r="C28" s="104" t="s">
        <v>22</v>
      </c>
      <c r="D28" s="131" t="s">
        <v>23</v>
      </c>
      <c r="E28" s="131" t="s">
        <v>52</v>
      </c>
      <c r="F28" s="132" t="s">
        <v>25</v>
      </c>
      <c r="G28" s="105"/>
      <c r="H28" s="138">
        <v>310</v>
      </c>
      <c r="I28" s="107" t="s">
        <v>212</v>
      </c>
      <c r="J28" s="150">
        <v>20045</v>
      </c>
      <c r="K28" s="150">
        <v>68</v>
      </c>
      <c r="L28" s="150">
        <v>6000</v>
      </c>
      <c r="M28" s="150">
        <v>6000</v>
      </c>
      <c r="N28" s="151">
        <v>6000</v>
      </c>
      <c r="O28" s="135"/>
      <c r="P28" s="149">
        <v>7000</v>
      </c>
      <c r="Q28" s="146" t="s">
        <v>27</v>
      </c>
      <c r="R28" s="135" t="s">
        <v>213</v>
      </c>
    </row>
    <row r="29" spans="1:18" s="111" customFormat="1" x14ac:dyDescent="0.25">
      <c r="A29" s="104"/>
      <c r="B29" s="104"/>
      <c r="C29" s="104"/>
      <c r="D29" s="131"/>
      <c r="E29" s="131"/>
      <c r="F29" s="132"/>
      <c r="G29" s="105"/>
      <c r="H29" s="243" t="s">
        <v>94</v>
      </c>
      <c r="I29" s="244"/>
      <c r="J29" s="140">
        <f>SUM(J28)</f>
        <v>20045</v>
      </c>
      <c r="K29" s="140">
        <f>SUM(K28)</f>
        <v>68</v>
      </c>
      <c r="L29" s="140">
        <f>SUM(L28)</f>
        <v>6000</v>
      </c>
      <c r="M29" s="140">
        <f>SUM(M28)</f>
        <v>6000</v>
      </c>
      <c r="N29" s="140">
        <f>SUM(N28)</f>
        <v>6000</v>
      </c>
      <c r="O29" s="152"/>
      <c r="P29" s="140">
        <f>SUM(P28)</f>
        <v>7000</v>
      </c>
      <c r="Q29" s="146"/>
      <c r="R29" s="166"/>
    </row>
    <row r="30" spans="1:18" s="111" customFormat="1" x14ac:dyDescent="0.25">
      <c r="A30" s="104"/>
      <c r="B30" s="104"/>
      <c r="C30" s="104"/>
      <c r="D30" s="105"/>
      <c r="E30" s="105"/>
      <c r="F30" s="104"/>
      <c r="G30" s="105"/>
      <c r="H30" s="107"/>
      <c r="I30" s="105"/>
      <c r="J30" s="142"/>
      <c r="K30" s="142"/>
      <c r="L30" s="142"/>
      <c r="M30" s="141"/>
      <c r="N30" s="141"/>
      <c r="O30" s="110"/>
      <c r="P30" s="143"/>
      <c r="Q30" s="143"/>
      <c r="R30" s="162"/>
    </row>
    <row r="31" spans="1:18" s="111" customFormat="1" x14ac:dyDescent="0.25">
      <c r="A31" s="104"/>
      <c r="B31" s="104"/>
      <c r="C31" s="104"/>
      <c r="D31" s="105"/>
      <c r="E31" s="105"/>
      <c r="F31" s="104"/>
      <c r="G31" s="123" t="s">
        <v>73</v>
      </c>
      <c r="H31" s="107"/>
      <c r="I31" s="105"/>
      <c r="J31" s="153"/>
      <c r="K31" s="153"/>
      <c r="L31" s="153"/>
      <c r="M31" s="150"/>
      <c r="N31" s="150"/>
      <c r="O31" s="110"/>
      <c r="P31" s="139"/>
      <c r="Q31" s="139"/>
      <c r="R31" s="162"/>
    </row>
    <row r="32" spans="1:18" s="111" customFormat="1" ht="60" x14ac:dyDescent="0.25">
      <c r="A32" s="104">
        <v>2019</v>
      </c>
      <c r="B32" s="104" t="s">
        <v>21</v>
      </c>
      <c r="C32" s="104" t="s">
        <v>22</v>
      </c>
      <c r="D32" s="131" t="s">
        <v>23</v>
      </c>
      <c r="E32" s="131" t="s">
        <v>76</v>
      </c>
      <c r="F32" s="132" t="s">
        <v>25</v>
      </c>
      <c r="G32" s="105"/>
      <c r="H32" s="138">
        <v>625</v>
      </c>
      <c r="I32" s="107" t="s">
        <v>250</v>
      </c>
      <c r="J32" s="155">
        <v>25888</v>
      </c>
      <c r="K32" s="155">
        <v>115682</v>
      </c>
      <c r="L32" s="154">
        <v>15000</v>
      </c>
      <c r="M32" s="154">
        <v>71366</v>
      </c>
      <c r="N32" s="156">
        <v>71416.83</v>
      </c>
      <c r="O32" s="135" t="s">
        <v>249</v>
      </c>
      <c r="P32" s="157">
        <v>10722</v>
      </c>
      <c r="Q32" s="158" t="s">
        <v>27</v>
      </c>
      <c r="R32" s="171" t="s">
        <v>390</v>
      </c>
    </row>
    <row r="33" spans="1:18" s="111" customFormat="1" x14ac:dyDescent="0.25">
      <c r="A33" s="104"/>
      <c r="B33" s="104"/>
      <c r="C33" s="104"/>
      <c r="D33" s="105"/>
      <c r="E33" s="105"/>
      <c r="F33" s="104"/>
      <c r="G33" s="105"/>
      <c r="H33" s="123" t="s">
        <v>77</v>
      </c>
      <c r="I33" s="105"/>
      <c r="J33" s="150">
        <f>SUM(J32)</f>
        <v>25888</v>
      </c>
      <c r="K33" s="150">
        <f>SUM(K32)</f>
        <v>115682</v>
      </c>
      <c r="L33" s="150">
        <f>SUM(L32)</f>
        <v>15000</v>
      </c>
      <c r="M33" s="150">
        <f>SUM(M32)</f>
        <v>71366</v>
      </c>
      <c r="N33" s="150">
        <f>SUM(N32)</f>
        <v>71416.83</v>
      </c>
      <c r="O33" s="110"/>
      <c r="P33" s="150">
        <f>SUM(P32)</f>
        <v>10722</v>
      </c>
      <c r="Q33" s="139"/>
      <c r="R33" s="162"/>
    </row>
    <row r="34" spans="1:18" s="111" customFormat="1" x14ac:dyDescent="0.25">
      <c r="A34" s="104"/>
      <c r="B34" s="104"/>
      <c r="C34" s="104"/>
      <c r="D34" s="105"/>
      <c r="E34" s="105"/>
      <c r="F34" s="104"/>
      <c r="G34" s="105"/>
      <c r="H34" s="123"/>
      <c r="I34" s="105"/>
      <c r="J34" s="142"/>
      <c r="K34" s="142"/>
      <c r="L34" s="142"/>
      <c r="M34" s="141"/>
      <c r="N34" s="141"/>
      <c r="O34" s="110"/>
      <c r="P34" s="143"/>
      <c r="Q34" s="143"/>
      <c r="R34" s="162"/>
    </row>
    <row r="35" spans="1:18" x14ac:dyDescent="0.25">
      <c r="G35" s="123" t="s">
        <v>78</v>
      </c>
      <c r="H35" s="123"/>
      <c r="I35" s="122"/>
      <c r="J35" s="159">
        <f>SUM(J33,,J29,J25,J19)</f>
        <v>252934</v>
      </c>
      <c r="K35" s="159">
        <f t="shared" ref="K35:N35" si="1">SUM(K33,,K29,K25,K19)</f>
        <v>330875</v>
      </c>
      <c r="L35" s="159">
        <f t="shared" si="1"/>
        <v>301586</v>
      </c>
      <c r="M35" s="159">
        <f t="shared" si="1"/>
        <v>364894</v>
      </c>
      <c r="N35" s="159">
        <f t="shared" si="1"/>
        <v>261235.83000000002</v>
      </c>
      <c r="O35" s="159"/>
      <c r="P35" s="159">
        <f>SUM(P33,,P29,P25,P19)</f>
        <v>289984</v>
      </c>
      <c r="Q35" s="160"/>
    </row>
    <row r="36" spans="1:18" x14ac:dyDescent="0.25">
      <c r="G36" s="123"/>
      <c r="H36" s="123"/>
      <c r="I36" s="122"/>
      <c r="J36" s="161"/>
      <c r="K36" s="161"/>
      <c r="L36" s="161"/>
      <c r="M36" s="159"/>
      <c r="N36" s="159"/>
      <c r="O36" s="110"/>
      <c r="P36" s="160"/>
      <c r="Q36" s="160"/>
    </row>
  </sheetData>
  <mergeCells count="2">
    <mergeCell ref="G27:I27"/>
    <mergeCell ref="H29:I29"/>
  </mergeCells>
  <pageMargins left="0.5" right="0.5" top="0.5" bottom="0.5" header="0.3" footer="0.3"/>
  <pageSetup paperSize="5"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1"/>
  <sheetViews>
    <sheetView topLeftCell="G1" workbookViewId="0">
      <selection activeCell="O22" sqref="O22"/>
    </sheetView>
  </sheetViews>
  <sheetFormatPr defaultColWidth="11" defaultRowHeight="15" x14ac:dyDescent="0.25"/>
  <cols>
    <col min="1" max="1" width="10.28515625" style="72" hidden="1" customWidth="1"/>
    <col min="2" max="3" width="12.140625" style="72" hidden="1" customWidth="1"/>
    <col min="4" max="4" width="11.5703125" style="4" hidden="1" customWidth="1"/>
    <col min="5" max="5" width="11.28515625" style="4" hidden="1" customWidth="1"/>
    <col min="6" max="6" width="11.28515625" style="72" hidden="1" customWidth="1"/>
    <col min="7" max="7" width="7.140625" style="4" customWidth="1"/>
    <col min="8" max="8" width="7.7109375" style="73" customWidth="1"/>
    <col min="9" max="9" width="34.85546875" style="4" customWidth="1"/>
    <col min="10" max="11" width="18.7109375" style="62" bestFit="1" customWidth="1"/>
    <col min="12" max="12" width="18.7109375" style="62" customWidth="1"/>
    <col min="13" max="13" width="17.140625" style="4" bestFit="1" customWidth="1"/>
    <col min="14" max="14" width="17.42578125" style="4" bestFit="1" customWidth="1"/>
    <col min="15" max="15" width="53" style="75" customWidth="1"/>
    <col min="16" max="16" width="16" style="4" customWidth="1"/>
    <col min="17" max="17" width="53.85546875" style="94" customWidth="1"/>
    <col min="18" max="16384" width="11" style="4"/>
  </cols>
  <sheetData>
    <row r="1" spans="1:17" x14ac:dyDescent="0.25">
      <c r="G1" s="8" t="s">
        <v>79</v>
      </c>
      <c r="O1" s="74"/>
    </row>
    <row r="2" spans="1:17" x14ac:dyDescent="0.25">
      <c r="G2" s="93" t="s">
        <v>216</v>
      </c>
      <c r="M2" s="51"/>
      <c r="O2" s="74"/>
      <c r="P2" s="51"/>
    </row>
    <row r="3" spans="1:17" x14ac:dyDescent="0.25">
      <c r="G3" s="77">
        <v>40</v>
      </c>
      <c r="H3" s="93">
        <v>300</v>
      </c>
      <c r="I3" s="8"/>
      <c r="M3" s="7"/>
      <c r="O3" s="74"/>
      <c r="P3" s="7"/>
    </row>
    <row r="4" spans="1:17" x14ac:dyDescent="0.25">
      <c r="G4" s="93" t="s">
        <v>251</v>
      </c>
      <c r="H4" s="93"/>
      <c r="I4" s="8"/>
      <c r="J4" s="63"/>
      <c r="K4" s="63"/>
      <c r="L4" s="63"/>
      <c r="M4" s="7"/>
      <c r="N4" s="8"/>
      <c r="O4" s="74"/>
      <c r="P4" s="7"/>
    </row>
    <row r="5" spans="1:17" x14ac:dyDescent="0.25">
      <c r="G5" s="93"/>
      <c r="H5" s="93"/>
      <c r="I5" s="8"/>
      <c r="J5" s="63"/>
      <c r="K5" s="63"/>
      <c r="L5" s="63"/>
      <c r="M5" s="7"/>
      <c r="N5" s="8"/>
      <c r="O5" s="74"/>
      <c r="P5" s="7"/>
    </row>
    <row r="6" spans="1:17" s="8" customFormat="1" x14ac:dyDescent="0.25">
      <c r="A6" s="78"/>
      <c r="B6" s="78"/>
      <c r="C6" s="78"/>
      <c r="F6" s="78"/>
      <c r="H6" s="93"/>
      <c r="J6" s="13" t="s">
        <v>2</v>
      </c>
      <c r="K6" s="13" t="s">
        <v>2</v>
      </c>
      <c r="L6" s="13" t="s">
        <v>2</v>
      </c>
      <c r="M6" s="13" t="s">
        <v>3</v>
      </c>
      <c r="N6" s="13" t="s">
        <v>4</v>
      </c>
      <c r="O6" s="74"/>
      <c r="P6" s="13" t="s">
        <v>5</v>
      </c>
      <c r="Q6" s="95"/>
    </row>
    <row r="7" spans="1:17" s="8" customFormat="1" x14ac:dyDescent="0.25">
      <c r="A7" s="78"/>
      <c r="B7" s="78"/>
      <c r="C7" s="78"/>
      <c r="F7" s="78"/>
      <c r="H7" s="93"/>
      <c r="J7" s="13" t="s">
        <v>6</v>
      </c>
      <c r="K7" s="13" t="s">
        <v>7</v>
      </c>
      <c r="L7" s="13" t="s">
        <v>8</v>
      </c>
      <c r="M7" s="13" t="s">
        <v>10</v>
      </c>
      <c r="N7" s="13" t="s">
        <v>10</v>
      </c>
      <c r="O7" s="79" t="s">
        <v>9</v>
      </c>
      <c r="P7" s="13" t="s">
        <v>204</v>
      </c>
      <c r="Q7" s="80" t="s">
        <v>11</v>
      </c>
    </row>
    <row r="8" spans="1:17" s="8" customFormat="1" hidden="1" x14ac:dyDescent="0.25">
      <c r="A8" s="81" t="s">
        <v>12</v>
      </c>
      <c r="B8" s="81" t="s">
        <v>13</v>
      </c>
      <c r="C8" s="81" t="s">
        <v>14</v>
      </c>
      <c r="D8" s="81" t="s">
        <v>15</v>
      </c>
      <c r="E8" s="81" t="s">
        <v>16</v>
      </c>
      <c r="F8" s="81" t="s">
        <v>17</v>
      </c>
      <c r="H8" s="93"/>
      <c r="J8" s="13"/>
      <c r="K8" s="13"/>
      <c r="L8" s="13"/>
      <c r="M8" s="13"/>
      <c r="N8" s="13"/>
      <c r="O8" s="79"/>
      <c r="P8" s="81" t="s">
        <v>18</v>
      </c>
      <c r="Q8" s="90" t="s">
        <v>20</v>
      </c>
    </row>
    <row r="9" spans="1:17" s="75" customFormat="1" x14ac:dyDescent="0.25">
      <c r="A9" s="72"/>
      <c r="B9" s="72"/>
      <c r="C9" s="72"/>
      <c r="D9" s="4"/>
      <c r="E9" s="4"/>
      <c r="F9" s="72"/>
      <c r="G9" s="93" t="s">
        <v>95</v>
      </c>
      <c r="H9" s="73"/>
      <c r="I9" s="4"/>
      <c r="J9" s="66"/>
      <c r="K9" s="66"/>
      <c r="L9" s="66"/>
      <c r="M9" s="36"/>
      <c r="N9" s="36"/>
      <c r="O9" s="74"/>
      <c r="P9" s="36"/>
      <c r="Q9" s="94"/>
    </row>
    <row r="10" spans="1:17" s="75" customFormat="1" x14ac:dyDescent="0.25">
      <c r="A10" s="72"/>
      <c r="B10" s="72"/>
      <c r="C10" s="72"/>
      <c r="D10" s="4"/>
      <c r="E10" s="4"/>
      <c r="F10" s="72"/>
      <c r="G10" s="93"/>
      <c r="H10" s="73">
        <v>800</v>
      </c>
      <c r="I10" s="73" t="s">
        <v>268</v>
      </c>
      <c r="J10" s="66">
        <v>2275.35</v>
      </c>
      <c r="K10" s="66">
        <v>3953.73</v>
      </c>
      <c r="L10" s="66">
        <v>4522.1400000000003</v>
      </c>
      <c r="M10" s="36">
        <v>3000</v>
      </c>
      <c r="N10" s="36"/>
      <c r="O10" s="88"/>
      <c r="P10" s="37"/>
      <c r="Q10" s="89"/>
    </row>
    <row r="11" spans="1:17" s="75" customFormat="1" x14ac:dyDescent="0.25">
      <c r="A11" s="72"/>
      <c r="B11" s="72"/>
      <c r="C11" s="72"/>
      <c r="D11" s="4"/>
      <c r="E11" s="4"/>
      <c r="F11" s="72"/>
      <c r="G11" s="93"/>
      <c r="H11" s="73">
        <v>801</v>
      </c>
      <c r="I11" s="4" t="s">
        <v>269</v>
      </c>
      <c r="J11" s="66">
        <v>1380665.23</v>
      </c>
      <c r="K11" s="66">
        <v>1360060.09</v>
      </c>
      <c r="L11" s="66">
        <v>1521610.33</v>
      </c>
      <c r="M11" s="36">
        <v>1510000</v>
      </c>
      <c r="N11" s="36"/>
      <c r="O11" s="88"/>
      <c r="P11" s="37"/>
      <c r="Q11" s="89"/>
    </row>
    <row r="12" spans="1:17" s="75" customFormat="1" x14ac:dyDescent="0.25">
      <c r="A12" s="72">
        <v>2019</v>
      </c>
      <c r="B12" s="72" t="s">
        <v>21</v>
      </c>
      <c r="C12" s="72" t="s">
        <v>22</v>
      </c>
      <c r="D12" s="82" t="s">
        <v>23</v>
      </c>
      <c r="E12" s="82" t="s">
        <v>76</v>
      </c>
      <c r="F12" s="72" t="s">
        <v>25</v>
      </c>
      <c r="G12" s="4"/>
      <c r="H12" s="73">
        <v>899</v>
      </c>
      <c r="I12" s="73" t="s">
        <v>275</v>
      </c>
      <c r="J12" s="70">
        <v>0</v>
      </c>
      <c r="K12" s="70">
        <v>0</v>
      </c>
      <c r="L12" s="70">
        <v>0</v>
      </c>
      <c r="M12" s="38">
        <v>0</v>
      </c>
      <c r="N12" s="39"/>
      <c r="O12" s="84"/>
      <c r="P12" s="92"/>
      <c r="Q12" s="85"/>
    </row>
    <row r="13" spans="1:17" s="75" customFormat="1" x14ac:dyDescent="0.25">
      <c r="A13" s="72"/>
      <c r="B13" s="72"/>
      <c r="C13" s="72"/>
      <c r="D13" s="4"/>
      <c r="E13" s="4"/>
      <c r="F13" s="72"/>
      <c r="G13" s="4"/>
      <c r="H13" s="93" t="s">
        <v>97</v>
      </c>
      <c r="I13" s="4"/>
      <c r="J13" s="36">
        <f>SUM(J10:J12)</f>
        <v>1382940.58</v>
      </c>
      <c r="K13" s="36">
        <f>SUM(K10:K12)</f>
        <v>1364013.82</v>
      </c>
      <c r="L13" s="36">
        <f>SUM(L10:L12)</f>
        <v>1526132.47</v>
      </c>
      <c r="M13" s="36">
        <f>SUM(M10:M12)</f>
        <v>1513000</v>
      </c>
      <c r="N13" s="36">
        <f>SUM(N10:N12)</f>
        <v>0</v>
      </c>
      <c r="O13" s="74"/>
      <c r="P13" s="36">
        <f>SUM(P10:P12)</f>
        <v>0</v>
      </c>
      <c r="Q13" s="94"/>
    </row>
    <row r="14" spans="1:17" s="75" customFormat="1" x14ac:dyDescent="0.25">
      <c r="A14" s="72"/>
      <c r="B14" s="72"/>
      <c r="C14" s="72"/>
      <c r="D14" s="4"/>
      <c r="E14" s="4"/>
      <c r="F14" s="72"/>
      <c r="G14" s="4"/>
      <c r="H14" s="93"/>
      <c r="I14" s="4"/>
      <c r="J14" s="66"/>
      <c r="K14" s="66"/>
      <c r="L14" s="66"/>
      <c r="M14" s="36"/>
      <c r="N14" s="36"/>
      <c r="O14" s="74"/>
      <c r="P14" s="36"/>
      <c r="Q14" s="94"/>
    </row>
    <row r="15" spans="1:17" s="75" customFormat="1" x14ac:dyDescent="0.25">
      <c r="A15" s="72"/>
      <c r="B15" s="72"/>
      <c r="C15" s="72"/>
      <c r="D15" s="4"/>
      <c r="E15" s="4"/>
      <c r="F15" s="72"/>
      <c r="G15" s="93" t="s">
        <v>254</v>
      </c>
      <c r="H15" s="73"/>
      <c r="I15" s="4"/>
      <c r="J15" s="66"/>
      <c r="K15" s="66"/>
      <c r="L15" s="66"/>
      <c r="M15" s="36"/>
      <c r="N15" s="36"/>
      <c r="O15" s="74"/>
      <c r="P15" s="36"/>
      <c r="Q15" s="94"/>
    </row>
    <row r="16" spans="1:17" s="75" customFormat="1" ht="32.25" customHeight="1" x14ac:dyDescent="0.25">
      <c r="A16" s="72"/>
      <c r="B16" s="72"/>
      <c r="C16" s="72"/>
      <c r="D16" s="4"/>
      <c r="E16" s="4"/>
      <c r="F16" s="72"/>
      <c r="G16" s="93"/>
      <c r="H16" s="73">
        <v>900</v>
      </c>
      <c r="I16" s="4" t="s">
        <v>282</v>
      </c>
      <c r="J16" s="66">
        <v>0</v>
      </c>
      <c r="K16" s="66">
        <v>0</v>
      </c>
      <c r="L16" s="66">
        <v>0</v>
      </c>
      <c r="M16" s="36">
        <v>0</v>
      </c>
      <c r="N16" s="36"/>
      <c r="O16" s="88"/>
      <c r="P16" s="37"/>
      <c r="Q16" s="89"/>
    </row>
    <row r="17" spans="1:17" s="75" customFormat="1" ht="32.25" customHeight="1" x14ac:dyDescent="0.25">
      <c r="A17" s="72"/>
      <c r="B17" s="72"/>
      <c r="C17" s="72"/>
      <c r="D17" s="4"/>
      <c r="E17" s="4"/>
      <c r="F17" s="72"/>
      <c r="G17" s="93"/>
      <c r="H17" s="73">
        <v>921</v>
      </c>
      <c r="I17" s="4" t="s">
        <v>283</v>
      </c>
      <c r="J17" s="70">
        <v>0</v>
      </c>
      <c r="K17" s="70">
        <v>0</v>
      </c>
      <c r="L17" s="70">
        <v>900000</v>
      </c>
      <c r="M17" s="38">
        <v>0</v>
      </c>
      <c r="N17" s="38"/>
      <c r="O17" s="88"/>
      <c r="P17" s="39"/>
      <c r="Q17" s="89"/>
    </row>
    <row r="18" spans="1:17" s="75" customFormat="1" x14ac:dyDescent="0.25">
      <c r="A18" s="72"/>
      <c r="B18" s="72"/>
      <c r="C18" s="72"/>
      <c r="D18" s="4"/>
      <c r="E18" s="4"/>
      <c r="F18" s="72"/>
      <c r="G18" s="4"/>
      <c r="H18" s="93" t="s">
        <v>255</v>
      </c>
      <c r="I18" s="4"/>
      <c r="J18" s="36">
        <f>SUM(J16:J16)</f>
        <v>0</v>
      </c>
      <c r="K18" s="36">
        <f>SUM(K16:K17)</f>
        <v>0</v>
      </c>
      <c r="L18" s="36">
        <f>SUM(L16:L17)</f>
        <v>900000</v>
      </c>
      <c r="M18" s="36">
        <v>0</v>
      </c>
      <c r="N18" s="36">
        <f>SUM(N16:N16)</f>
        <v>0</v>
      </c>
      <c r="O18" s="74"/>
      <c r="P18" s="36">
        <f>SUM(P16:P16)</f>
        <v>0</v>
      </c>
      <c r="Q18" s="94"/>
    </row>
    <row r="19" spans="1:17" s="75" customFormat="1" x14ac:dyDescent="0.25">
      <c r="A19" s="72"/>
      <c r="B19" s="72"/>
      <c r="C19" s="72"/>
      <c r="D19" s="4"/>
      <c r="E19" s="4"/>
      <c r="F19" s="72"/>
      <c r="G19" s="4"/>
      <c r="H19" s="93"/>
      <c r="I19" s="4"/>
      <c r="J19" s="66"/>
      <c r="K19" s="66"/>
      <c r="L19" s="66"/>
      <c r="M19" s="36">
        <v>0</v>
      </c>
      <c r="N19" s="36"/>
      <c r="O19" s="74"/>
      <c r="P19" s="36"/>
      <c r="Q19" s="94"/>
    </row>
    <row r="20" spans="1:17" x14ac:dyDescent="0.25">
      <c r="G20" s="93" t="s">
        <v>78</v>
      </c>
      <c r="H20" s="93"/>
      <c r="I20" s="8"/>
      <c r="J20" s="67">
        <f>SUM(J1:J19)/2</f>
        <v>1382940.58</v>
      </c>
      <c r="K20" s="67">
        <f t="shared" ref="K20:P20" si="0">SUM(K1:K19)/2</f>
        <v>1364013.82</v>
      </c>
      <c r="L20" s="67">
        <f t="shared" si="0"/>
        <v>2426132.4699999997</v>
      </c>
      <c r="M20" s="67">
        <f t="shared" si="0"/>
        <v>1513000</v>
      </c>
      <c r="N20" s="67">
        <f t="shared" si="0"/>
        <v>0</v>
      </c>
      <c r="O20" s="67"/>
      <c r="P20" s="67">
        <f t="shared" si="0"/>
        <v>0</v>
      </c>
    </row>
    <row r="21" spans="1:17" x14ac:dyDescent="0.25">
      <c r="G21" s="93"/>
      <c r="H21" s="93"/>
      <c r="I21" s="8"/>
      <c r="J21" s="67"/>
      <c r="K21" s="67"/>
      <c r="L21" s="67"/>
      <c r="M21" s="49"/>
      <c r="O21" s="74"/>
      <c r="P21" s="49"/>
    </row>
  </sheetData>
  <pageMargins left="0.5" right="0.5" top="0.5" bottom="0.5" header="0.3" footer="0.3"/>
  <pageSetup paperSize="5"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7"/>
  <sheetViews>
    <sheetView topLeftCell="H4" zoomScale="89" zoomScaleNormal="89" workbookViewId="0">
      <selection activeCell="P26" sqref="P26"/>
    </sheetView>
  </sheetViews>
  <sheetFormatPr defaultColWidth="11" defaultRowHeight="15" x14ac:dyDescent="0.25"/>
  <cols>
    <col min="1" max="1" width="10.28515625" style="104" hidden="1" customWidth="1"/>
    <col min="2" max="3" width="12.140625" style="104" hidden="1" customWidth="1"/>
    <col min="4" max="4" width="11.5703125" style="105" hidden="1" customWidth="1"/>
    <col min="5" max="5" width="11.28515625" style="105" hidden="1" customWidth="1"/>
    <col min="6" max="6" width="11.28515625" style="104" hidden="1" customWidth="1"/>
    <col min="7" max="7" width="4" style="105" customWidth="1"/>
    <col min="8" max="8" width="6.28515625" style="107" customWidth="1"/>
    <col min="9" max="9" width="33.42578125" style="105" bestFit="1" customWidth="1"/>
    <col min="10" max="12" width="14.7109375" style="109" customWidth="1"/>
    <col min="13" max="14" width="15.5703125" style="108" customWidth="1"/>
    <col min="15" max="15" width="23.42578125" style="111" bestFit="1" customWidth="1"/>
    <col min="16" max="16" width="15.5703125" style="105" customWidth="1"/>
    <col min="17" max="17" width="18.42578125" style="105" hidden="1" customWidth="1"/>
    <col min="18" max="18" width="48.140625" style="162" bestFit="1" customWidth="1"/>
    <col min="19" max="16384" width="11" style="105"/>
  </cols>
  <sheetData>
    <row r="1" spans="1:18" ht="15.75" x14ac:dyDescent="0.25">
      <c r="G1" s="106" t="s">
        <v>79</v>
      </c>
      <c r="O1" s="110"/>
      <c r="P1" s="108"/>
      <c r="Q1" s="108"/>
    </row>
    <row r="2" spans="1:18" ht="15.75" x14ac:dyDescent="0.25">
      <c r="G2" s="112" t="s">
        <v>216</v>
      </c>
      <c r="M2" s="113"/>
      <c r="O2" s="110"/>
      <c r="P2" s="113"/>
      <c r="Q2" s="113"/>
    </row>
    <row r="3" spans="1:18" ht="15.75" x14ac:dyDescent="0.25">
      <c r="G3" s="114">
        <v>40</v>
      </c>
      <c r="H3" s="112">
        <v>506</v>
      </c>
      <c r="I3" s="106"/>
      <c r="M3" s="115"/>
      <c r="O3" s="110"/>
      <c r="P3" s="116"/>
      <c r="Q3" s="116"/>
    </row>
    <row r="4" spans="1:18" ht="15.75" x14ac:dyDescent="0.25">
      <c r="G4" s="112" t="s">
        <v>1</v>
      </c>
      <c r="H4" s="112"/>
      <c r="I4" s="106"/>
      <c r="J4" s="118"/>
      <c r="K4" s="118"/>
      <c r="L4" s="118"/>
      <c r="M4" s="119"/>
      <c r="N4" s="117"/>
      <c r="O4" s="110"/>
      <c r="P4" s="120"/>
      <c r="Q4" s="120"/>
    </row>
    <row r="5" spans="1:18" ht="15.75" x14ac:dyDescent="0.25">
      <c r="G5" s="112"/>
      <c r="H5" s="112"/>
      <c r="I5" s="106"/>
      <c r="J5" s="118"/>
      <c r="K5" s="118"/>
      <c r="L5" s="118"/>
      <c r="M5" s="119"/>
      <c r="N5" s="117"/>
      <c r="O5" s="110"/>
      <c r="P5" s="120"/>
      <c r="Q5" s="120"/>
    </row>
    <row r="6" spans="1:18" s="122" customFormat="1" x14ac:dyDescent="0.25">
      <c r="A6" s="121"/>
      <c r="B6" s="121"/>
      <c r="C6" s="121"/>
      <c r="F6" s="121"/>
      <c r="H6" s="123"/>
      <c r="J6" s="124" t="s">
        <v>2</v>
      </c>
      <c r="K6" s="124" t="s">
        <v>2</v>
      </c>
      <c r="L6" s="124" t="s">
        <v>2</v>
      </c>
      <c r="M6" s="124" t="s">
        <v>3</v>
      </c>
      <c r="N6" s="124" t="s">
        <v>4</v>
      </c>
      <c r="O6" s="110"/>
      <c r="P6" s="124" t="s">
        <v>5</v>
      </c>
      <c r="Q6" s="124"/>
      <c r="R6" s="163"/>
    </row>
    <row r="7" spans="1:18" s="122" customFormat="1" x14ac:dyDescent="0.25">
      <c r="A7" s="121"/>
      <c r="B7" s="121"/>
      <c r="C7" s="121"/>
      <c r="F7" s="121"/>
      <c r="H7" s="123"/>
      <c r="J7" s="124" t="s">
        <v>6</v>
      </c>
      <c r="K7" s="124" t="s">
        <v>7</v>
      </c>
      <c r="L7" s="124" t="s">
        <v>8</v>
      </c>
      <c r="M7" s="126" t="s">
        <v>10</v>
      </c>
      <c r="N7" s="126" t="s">
        <v>10</v>
      </c>
      <c r="O7" s="125" t="s">
        <v>9</v>
      </c>
      <c r="P7" s="126" t="s">
        <v>204</v>
      </c>
      <c r="Q7" s="126"/>
      <c r="R7" s="127" t="s">
        <v>11</v>
      </c>
    </row>
    <row r="8" spans="1:18" s="122" customFormat="1" hidden="1" x14ac:dyDescent="0.25">
      <c r="A8" s="128" t="s">
        <v>12</v>
      </c>
      <c r="B8" s="128" t="s">
        <v>13</v>
      </c>
      <c r="C8" s="128" t="s">
        <v>14</v>
      </c>
      <c r="D8" s="129" t="s">
        <v>15</v>
      </c>
      <c r="E8" s="129" t="s">
        <v>16</v>
      </c>
      <c r="F8" s="128" t="s">
        <v>17</v>
      </c>
      <c r="H8" s="123"/>
      <c r="J8" s="124"/>
      <c r="K8" s="124"/>
      <c r="L8" s="124"/>
      <c r="M8" s="124"/>
      <c r="N8" s="124"/>
      <c r="O8" s="125"/>
      <c r="P8" s="130" t="s">
        <v>18</v>
      </c>
      <c r="Q8" s="128" t="s">
        <v>19</v>
      </c>
      <c r="R8" s="128" t="s">
        <v>20</v>
      </c>
    </row>
    <row r="9" spans="1:18" x14ac:dyDescent="0.25">
      <c r="G9" s="123" t="s">
        <v>217</v>
      </c>
      <c r="O9" s="110"/>
      <c r="P9" s="108"/>
      <c r="Q9" s="108"/>
    </row>
    <row r="10" spans="1:18" x14ac:dyDescent="0.25">
      <c r="A10" s="104">
        <v>2019</v>
      </c>
      <c r="B10" s="104" t="s">
        <v>21</v>
      </c>
      <c r="C10" s="104" t="s">
        <v>22</v>
      </c>
      <c r="D10" s="131" t="s">
        <v>23</v>
      </c>
      <c r="E10" s="131" t="s">
        <v>24</v>
      </c>
      <c r="F10" s="132" t="s">
        <v>25</v>
      </c>
      <c r="H10" s="133">
        <v>415</v>
      </c>
      <c r="I10" s="107" t="s">
        <v>220</v>
      </c>
      <c r="J10" s="134">
        <v>2000</v>
      </c>
      <c r="K10" s="134">
        <v>2500</v>
      </c>
      <c r="L10" s="134">
        <v>2156</v>
      </c>
      <c r="M10" s="134">
        <v>2500</v>
      </c>
      <c r="N10" s="134"/>
      <c r="O10" s="135"/>
      <c r="P10" s="136">
        <v>8000</v>
      </c>
      <c r="Q10" s="137" t="s">
        <v>27</v>
      </c>
      <c r="R10" s="99" t="s">
        <v>198</v>
      </c>
    </row>
    <row r="11" spans="1:18" ht="30" x14ac:dyDescent="0.25">
      <c r="A11" s="104">
        <v>2019</v>
      </c>
      <c r="B11" s="104" t="s">
        <v>21</v>
      </c>
      <c r="C11" s="104" t="s">
        <v>22</v>
      </c>
      <c r="D11" s="131" t="s">
        <v>23</v>
      </c>
      <c r="E11" s="131" t="s">
        <v>29</v>
      </c>
      <c r="F11" s="132" t="s">
        <v>25</v>
      </c>
      <c r="H11" s="138">
        <v>425</v>
      </c>
      <c r="I11" s="107" t="s">
        <v>120</v>
      </c>
      <c r="J11" s="134">
        <v>0</v>
      </c>
      <c r="K11" s="134">
        <v>175</v>
      </c>
      <c r="L11" s="134">
        <v>0</v>
      </c>
      <c r="M11" s="134">
        <v>1500</v>
      </c>
      <c r="N11" s="134"/>
      <c r="O11" s="135"/>
      <c r="P11" s="139">
        <v>1500</v>
      </c>
      <c r="Q11" s="137" t="s">
        <v>27</v>
      </c>
      <c r="R11" s="164" t="s">
        <v>207</v>
      </c>
    </row>
    <row r="12" spans="1:18" s="111" customFormat="1" ht="30" x14ac:dyDescent="0.25">
      <c r="A12" s="104">
        <v>2019</v>
      </c>
      <c r="B12" s="104" t="s">
        <v>21</v>
      </c>
      <c r="C12" s="104" t="s">
        <v>22</v>
      </c>
      <c r="D12" s="131" t="s">
        <v>23</v>
      </c>
      <c r="E12" s="131" t="s">
        <v>31</v>
      </c>
      <c r="F12" s="132" t="s">
        <v>25</v>
      </c>
      <c r="G12" s="105"/>
      <c r="H12" s="138">
        <v>498</v>
      </c>
      <c r="I12" s="107" t="s">
        <v>140</v>
      </c>
      <c r="J12" s="134">
        <v>0</v>
      </c>
      <c r="K12" s="134">
        <v>0</v>
      </c>
      <c r="L12" s="134">
        <v>0</v>
      </c>
      <c r="M12" s="134">
        <v>0</v>
      </c>
      <c r="N12" s="134"/>
      <c r="O12" s="135"/>
      <c r="P12" s="139">
        <v>0</v>
      </c>
      <c r="Q12" s="137" t="s">
        <v>27</v>
      </c>
      <c r="R12" s="99" t="s">
        <v>179</v>
      </c>
    </row>
    <row r="13" spans="1:18" s="111" customFormat="1" x14ac:dyDescent="0.25">
      <c r="A13" s="104"/>
      <c r="B13" s="104"/>
      <c r="C13" s="104"/>
      <c r="D13" s="105"/>
      <c r="E13" s="105"/>
      <c r="F13" s="104"/>
      <c r="G13" s="105"/>
      <c r="H13" s="123" t="s">
        <v>219</v>
      </c>
      <c r="I13" s="105"/>
      <c r="J13" s="140">
        <f>SUM(J10:J12)</f>
        <v>2000</v>
      </c>
      <c r="K13" s="140">
        <f>SUM(K10:K12)</f>
        <v>2675</v>
      </c>
      <c r="L13" s="140">
        <f>SUM(L10:L12)</f>
        <v>2156</v>
      </c>
      <c r="M13" s="140">
        <f>SUM(M10:M12)</f>
        <v>4000</v>
      </c>
      <c r="N13" s="140">
        <f>SUM(N10:N12)</f>
        <v>0</v>
      </c>
      <c r="O13" s="110"/>
      <c r="P13" s="140">
        <f>SUM(P10:P12)</f>
        <v>9500</v>
      </c>
      <c r="Q13" s="139"/>
      <c r="R13" s="162"/>
    </row>
    <row r="14" spans="1:18" s="111" customFormat="1" x14ac:dyDescent="0.25">
      <c r="A14" s="104"/>
      <c r="B14" s="104"/>
      <c r="C14" s="104"/>
      <c r="D14" s="105"/>
      <c r="E14" s="105"/>
      <c r="F14" s="104"/>
      <c r="G14" s="105"/>
      <c r="H14" s="107"/>
      <c r="I14" s="105"/>
      <c r="J14" s="142"/>
      <c r="K14" s="142"/>
      <c r="L14" s="142"/>
      <c r="M14" s="141"/>
      <c r="N14" s="141"/>
      <c r="O14" s="110"/>
      <c r="P14" s="143"/>
      <c r="Q14" s="143"/>
      <c r="R14" s="162"/>
    </row>
    <row r="15" spans="1:18" s="111" customFormat="1" x14ac:dyDescent="0.25">
      <c r="A15" s="104"/>
      <c r="B15" s="104"/>
      <c r="C15" s="104"/>
      <c r="D15" s="105"/>
      <c r="E15" s="105"/>
      <c r="F15" s="104"/>
      <c r="G15" s="123" t="s">
        <v>95</v>
      </c>
      <c r="H15" s="107"/>
      <c r="I15" s="105"/>
      <c r="J15" s="153"/>
      <c r="K15" s="153"/>
      <c r="L15" s="153"/>
      <c r="M15" s="150"/>
      <c r="N15" s="150"/>
      <c r="O15" s="110"/>
      <c r="P15" s="139"/>
      <c r="Q15" s="139"/>
      <c r="R15" s="162"/>
    </row>
    <row r="16" spans="1:18" s="111" customFormat="1" ht="45" x14ac:dyDescent="0.25">
      <c r="A16" s="104"/>
      <c r="B16" s="104"/>
      <c r="C16" s="104"/>
      <c r="D16" s="105"/>
      <c r="E16" s="105"/>
      <c r="F16" s="104"/>
      <c r="G16" s="123"/>
      <c r="H16" s="107">
        <v>520</v>
      </c>
      <c r="I16" s="105" t="s">
        <v>221</v>
      </c>
      <c r="J16" s="153">
        <v>0</v>
      </c>
      <c r="K16" s="153">
        <v>0</v>
      </c>
      <c r="L16" s="153">
        <v>5198.25</v>
      </c>
      <c r="M16" s="150">
        <v>25000</v>
      </c>
      <c r="N16" s="150">
        <v>78272</v>
      </c>
      <c r="O16" s="167" t="s">
        <v>232</v>
      </c>
      <c r="P16" s="139">
        <v>25000</v>
      </c>
      <c r="Q16" s="139"/>
      <c r="R16" s="168"/>
    </row>
    <row r="17" spans="1:18" s="111" customFormat="1" ht="60" x14ac:dyDescent="0.25">
      <c r="A17" s="104"/>
      <c r="B17" s="104"/>
      <c r="C17" s="104"/>
      <c r="D17" s="131"/>
      <c r="E17" s="131"/>
      <c r="F17" s="132"/>
      <c r="G17" s="123"/>
      <c r="H17" s="138">
        <v>599</v>
      </c>
      <c r="I17" s="105" t="s">
        <v>222</v>
      </c>
      <c r="J17" s="153">
        <v>0</v>
      </c>
      <c r="K17" s="153">
        <v>0</v>
      </c>
      <c r="L17" s="153">
        <v>0</v>
      </c>
      <c r="M17" s="150">
        <v>0</v>
      </c>
      <c r="N17" s="151"/>
      <c r="O17" s="135"/>
      <c r="P17" s="145">
        <v>0</v>
      </c>
      <c r="Q17" s="146"/>
      <c r="R17" s="164" t="s">
        <v>214</v>
      </c>
    </row>
    <row r="18" spans="1:18" s="111" customFormat="1" x14ac:dyDescent="0.25">
      <c r="A18" s="104"/>
      <c r="B18" s="104"/>
      <c r="C18" s="104"/>
      <c r="D18" s="105"/>
      <c r="E18" s="105"/>
      <c r="F18" s="104"/>
      <c r="G18" s="105"/>
      <c r="H18" s="123" t="s">
        <v>97</v>
      </c>
      <c r="I18" s="105"/>
      <c r="J18" s="140">
        <f>SUM(J16:J17)</f>
        <v>0</v>
      </c>
      <c r="K18" s="140">
        <f t="shared" ref="K18:P18" si="0">SUM(K16:K17)</f>
        <v>0</v>
      </c>
      <c r="L18" s="140">
        <f t="shared" si="0"/>
        <v>5198.25</v>
      </c>
      <c r="M18" s="140">
        <f t="shared" si="0"/>
        <v>25000</v>
      </c>
      <c r="N18" s="140">
        <f t="shared" si="0"/>
        <v>78272</v>
      </c>
      <c r="O18" s="140"/>
      <c r="P18" s="140">
        <f t="shared" si="0"/>
        <v>25000</v>
      </c>
      <c r="Q18" s="139"/>
      <c r="R18" s="162"/>
    </row>
    <row r="19" spans="1:18" s="111" customFormat="1" x14ac:dyDescent="0.25">
      <c r="A19" s="104"/>
      <c r="B19" s="104"/>
      <c r="C19" s="104"/>
      <c r="D19" s="105"/>
      <c r="E19" s="105"/>
      <c r="F19" s="104"/>
      <c r="G19" s="105"/>
      <c r="H19" s="123"/>
      <c r="I19" s="105"/>
      <c r="J19" s="153"/>
      <c r="K19" s="153"/>
      <c r="L19" s="153"/>
      <c r="M19" s="150"/>
      <c r="N19" s="150"/>
      <c r="O19" s="110"/>
      <c r="P19" s="139"/>
      <c r="Q19" s="139"/>
      <c r="R19" s="162"/>
    </row>
    <row r="20" spans="1:18" s="111" customFormat="1" x14ac:dyDescent="0.25">
      <c r="A20" s="104"/>
      <c r="B20" s="104"/>
      <c r="C20" s="104"/>
      <c r="D20" s="105"/>
      <c r="E20" s="105"/>
      <c r="F20" s="104"/>
      <c r="G20" s="123" t="s">
        <v>218</v>
      </c>
      <c r="H20" s="107"/>
      <c r="I20" s="105"/>
      <c r="J20" s="153"/>
      <c r="K20" s="153"/>
      <c r="L20" s="153"/>
      <c r="M20" s="150"/>
      <c r="N20" s="150"/>
      <c r="O20" s="110"/>
      <c r="P20" s="139"/>
      <c r="Q20" s="139"/>
      <c r="R20" s="162"/>
    </row>
    <row r="21" spans="1:18" s="111" customFormat="1" x14ac:dyDescent="0.25">
      <c r="A21" s="104">
        <v>2019</v>
      </c>
      <c r="B21" s="104" t="s">
        <v>21</v>
      </c>
      <c r="C21" s="104" t="s">
        <v>22</v>
      </c>
      <c r="D21" s="131" t="s">
        <v>23</v>
      </c>
      <c r="E21" s="131" t="s">
        <v>76</v>
      </c>
      <c r="F21" s="132" t="s">
        <v>25</v>
      </c>
      <c r="G21" s="105"/>
      <c r="H21" s="138">
        <v>615</v>
      </c>
      <c r="I21" s="107" t="s">
        <v>223</v>
      </c>
      <c r="J21" s="155">
        <v>0</v>
      </c>
      <c r="K21" s="155">
        <v>0</v>
      </c>
      <c r="L21" s="155">
        <v>0</v>
      </c>
      <c r="M21" s="154">
        <v>0</v>
      </c>
      <c r="N21" s="156"/>
      <c r="O21" s="135"/>
      <c r="P21" s="157"/>
      <c r="Q21" s="158" t="s">
        <v>27</v>
      </c>
      <c r="R21" s="164" t="s">
        <v>215</v>
      </c>
    </row>
    <row r="22" spans="1:18" s="111" customFormat="1" x14ac:dyDescent="0.25">
      <c r="A22" s="104"/>
      <c r="B22" s="104"/>
      <c r="C22" s="104"/>
      <c r="D22" s="105"/>
      <c r="E22" s="105"/>
      <c r="F22" s="104"/>
      <c r="G22" s="105"/>
      <c r="H22" s="123" t="s">
        <v>77</v>
      </c>
      <c r="I22" s="105"/>
      <c r="J22" s="150">
        <f>SUM(J21)</f>
        <v>0</v>
      </c>
      <c r="K22" s="150">
        <f>SUM(K21)</f>
        <v>0</v>
      </c>
      <c r="L22" s="150">
        <f>SUM(L21)</f>
        <v>0</v>
      </c>
      <c r="M22" s="150">
        <f>SUM(M21)</f>
        <v>0</v>
      </c>
      <c r="N22" s="150">
        <f>SUM(N21)</f>
        <v>0</v>
      </c>
      <c r="O22" s="110"/>
      <c r="P22" s="150">
        <f>SUM(P21)</f>
        <v>0</v>
      </c>
      <c r="Q22" s="139"/>
      <c r="R22" s="162"/>
    </row>
    <row r="23" spans="1:18" s="111" customFormat="1" x14ac:dyDescent="0.25">
      <c r="A23" s="104"/>
      <c r="B23" s="104"/>
      <c r="C23" s="104"/>
      <c r="D23" s="105"/>
      <c r="E23" s="105"/>
      <c r="F23" s="104"/>
      <c r="G23" s="105"/>
      <c r="H23" s="123"/>
      <c r="I23" s="105"/>
      <c r="J23" s="150"/>
      <c r="K23" s="150"/>
      <c r="L23" s="150"/>
      <c r="M23" s="150"/>
      <c r="N23" s="150"/>
      <c r="O23" s="110"/>
      <c r="P23" s="150"/>
      <c r="Q23" s="139"/>
      <c r="R23" s="162"/>
    </row>
    <row r="24" spans="1:18" s="111" customFormat="1" x14ac:dyDescent="0.25">
      <c r="A24" s="104"/>
      <c r="B24" s="104"/>
      <c r="C24" s="104"/>
      <c r="D24" s="105"/>
      <c r="E24" s="105"/>
      <c r="F24" s="104"/>
      <c r="G24" s="123" t="s">
        <v>98</v>
      </c>
      <c r="H24" s="107"/>
      <c r="I24" s="105"/>
      <c r="J24" s="153"/>
      <c r="K24" s="153"/>
      <c r="L24" s="153"/>
      <c r="M24" s="150"/>
      <c r="N24" s="150"/>
      <c r="O24" s="110"/>
      <c r="P24" s="139"/>
      <c r="Q24" s="139"/>
      <c r="R24" s="162"/>
    </row>
    <row r="25" spans="1:18" s="111" customFormat="1" x14ac:dyDescent="0.25">
      <c r="A25" s="104">
        <v>2019</v>
      </c>
      <c r="B25" s="104" t="s">
        <v>21</v>
      </c>
      <c r="C25" s="104" t="s">
        <v>22</v>
      </c>
      <c r="D25" s="131" t="s">
        <v>23</v>
      </c>
      <c r="E25" s="131" t="s">
        <v>76</v>
      </c>
      <c r="F25" s="132" t="s">
        <v>25</v>
      </c>
      <c r="G25" s="105"/>
      <c r="H25" s="138">
        <v>700</v>
      </c>
      <c r="I25" s="107" t="s">
        <v>140</v>
      </c>
      <c r="J25" s="153">
        <v>0</v>
      </c>
      <c r="K25" s="153">
        <v>0</v>
      </c>
      <c r="L25" s="153">
        <v>0</v>
      </c>
      <c r="M25" s="150">
        <v>0</v>
      </c>
      <c r="N25" s="151"/>
      <c r="O25" s="135"/>
      <c r="P25" s="145"/>
      <c r="Q25" s="158" t="s">
        <v>27</v>
      </c>
      <c r="R25" s="164"/>
    </row>
    <row r="26" spans="1:18" s="111" customFormat="1" x14ac:dyDescent="0.25">
      <c r="A26" s="104"/>
      <c r="B26" s="104"/>
      <c r="C26" s="104"/>
      <c r="D26" s="131"/>
      <c r="E26" s="131"/>
      <c r="F26" s="132"/>
      <c r="G26" s="105"/>
      <c r="H26" s="138">
        <v>701</v>
      </c>
      <c r="I26" s="107" t="s">
        <v>224</v>
      </c>
      <c r="J26" s="153">
        <v>16000</v>
      </c>
      <c r="K26" s="153">
        <v>16000</v>
      </c>
      <c r="L26" s="153">
        <v>16000</v>
      </c>
      <c r="M26" s="150">
        <v>340350</v>
      </c>
      <c r="N26" s="151"/>
      <c r="O26" s="135"/>
      <c r="P26" s="145"/>
      <c r="Q26" s="158"/>
      <c r="R26" s="164"/>
    </row>
    <row r="27" spans="1:18" s="111" customFormat="1" x14ac:dyDescent="0.25">
      <c r="A27" s="104"/>
      <c r="B27" s="104"/>
      <c r="C27" s="104"/>
      <c r="D27" s="131"/>
      <c r="E27" s="131"/>
      <c r="F27" s="132"/>
      <c r="G27" s="105"/>
      <c r="H27" s="138">
        <v>705</v>
      </c>
      <c r="I27" s="107" t="s">
        <v>225</v>
      </c>
      <c r="J27" s="153">
        <v>419721</v>
      </c>
      <c r="K27" s="153">
        <v>368295</v>
      </c>
      <c r="L27" s="153">
        <v>457079</v>
      </c>
      <c r="M27" s="150">
        <v>435500</v>
      </c>
      <c r="N27" s="151"/>
      <c r="O27" s="135"/>
      <c r="P27" s="145"/>
      <c r="Q27" s="158"/>
      <c r="R27" s="164"/>
    </row>
    <row r="28" spans="1:18" s="111" customFormat="1" x14ac:dyDescent="0.25">
      <c r="A28" s="104"/>
      <c r="B28" s="104"/>
      <c r="C28" s="104"/>
      <c r="D28" s="131"/>
      <c r="E28" s="131"/>
      <c r="F28" s="132"/>
      <c r="G28" s="105"/>
      <c r="H28" s="138">
        <v>719</v>
      </c>
      <c r="I28" s="107" t="s">
        <v>226</v>
      </c>
      <c r="J28" s="153">
        <v>0</v>
      </c>
      <c r="K28" s="153">
        <v>3225</v>
      </c>
      <c r="L28" s="153">
        <v>500000</v>
      </c>
      <c r="M28" s="150">
        <v>0</v>
      </c>
      <c r="N28" s="151"/>
      <c r="O28" s="135"/>
      <c r="P28" s="145"/>
      <c r="Q28" s="158"/>
      <c r="R28" s="164"/>
    </row>
    <row r="29" spans="1:18" s="111" customFormat="1" x14ac:dyDescent="0.25">
      <c r="A29" s="104"/>
      <c r="B29" s="104"/>
      <c r="C29" s="104"/>
      <c r="D29" s="131"/>
      <c r="E29" s="131"/>
      <c r="F29" s="132"/>
      <c r="G29" s="105"/>
      <c r="H29" s="138">
        <v>743</v>
      </c>
      <c r="I29" s="107" t="s">
        <v>227</v>
      </c>
      <c r="J29" s="153">
        <v>0</v>
      </c>
      <c r="K29" s="153">
        <v>0</v>
      </c>
      <c r="L29" s="153">
        <v>0</v>
      </c>
      <c r="M29" s="150">
        <v>0</v>
      </c>
      <c r="N29" s="151"/>
      <c r="O29" s="135"/>
      <c r="P29" s="145"/>
      <c r="Q29" s="158"/>
      <c r="R29" s="164"/>
    </row>
    <row r="30" spans="1:18" s="111" customFormat="1" x14ac:dyDescent="0.25">
      <c r="A30" s="104"/>
      <c r="B30" s="104"/>
      <c r="C30" s="104"/>
      <c r="D30" s="131"/>
      <c r="E30" s="131"/>
      <c r="F30" s="132"/>
      <c r="G30" s="105"/>
      <c r="H30" s="138">
        <v>751</v>
      </c>
      <c r="I30" s="107" t="s">
        <v>228</v>
      </c>
      <c r="J30" s="153">
        <v>0</v>
      </c>
      <c r="K30" s="153">
        <v>160000</v>
      </c>
      <c r="L30" s="153">
        <v>0</v>
      </c>
      <c r="M30" s="150">
        <v>0</v>
      </c>
      <c r="N30" s="151"/>
      <c r="O30" s="135"/>
      <c r="P30" s="145"/>
      <c r="Q30" s="158"/>
      <c r="R30" s="164"/>
    </row>
    <row r="31" spans="1:18" s="111" customFormat="1" x14ac:dyDescent="0.25">
      <c r="A31" s="104"/>
      <c r="B31" s="104"/>
      <c r="C31" s="104"/>
      <c r="D31" s="131"/>
      <c r="E31" s="131"/>
      <c r="F31" s="132"/>
      <c r="G31" s="105"/>
      <c r="H31" s="138">
        <v>752</v>
      </c>
      <c r="I31" s="107" t="s">
        <v>229</v>
      </c>
      <c r="J31" s="153">
        <v>0</v>
      </c>
      <c r="K31" s="153">
        <v>600000</v>
      </c>
      <c r="L31" s="153">
        <v>375000</v>
      </c>
      <c r="M31" s="150">
        <v>0</v>
      </c>
      <c r="N31" s="151"/>
      <c r="O31" s="135"/>
      <c r="P31" s="145"/>
      <c r="Q31" s="158"/>
      <c r="R31" s="164"/>
    </row>
    <row r="32" spans="1:18" s="111" customFormat="1" x14ac:dyDescent="0.25">
      <c r="A32" s="104"/>
      <c r="B32" s="104"/>
      <c r="C32" s="104"/>
      <c r="D32" s="131"/>
      <c r="E32" s="131"/>
      <c r="F32" s="132"/>
      <c r="G32" s="105"/>
      <c r="H32" s="138">
        <v>760</v>
      </c>
      <c r="I32" s="107" t="s">
        <v>230</v>
      </c>
      <c r="J32" s="153">
        <v>552000</v>
      </c>
      <c r="K32" s="153">
        <v>641000</v>
      </c>
      <c r="L32" s="153">
        <v>700000</v>
      </c>
      <c r="M32" s="150">
        <v>708150</v>
      </c>
      <c r="N32" s="151"/>
      <c r="O32" s="135"/>
      <c r="P32" s="145"/>
      <c r="Q32" s="158"/>
      <c r="R32" s="164"/>
    </row>
    <row r="33" spans="1:18" s="111" customFormat="1" x14ac:dyDescent="0.25">
      <c r="A33" s="104"/>
      <c r="B33" s="104"/>
      <c r="C33" s="104"/>
      <c r="D33" s="131"/>
      <c r="E33" s="131"/>
      <c r="F33" s="132"/>
      <c r="G33" s="105"/>
      <c r="H33" s="138">
        <v>762</v>
      </c>
      <c r="I33" s="107" t="s">
        <v>231</v>
      </c>
      <c r="J33" s="155">
        <v>0</v>
      </c>
      <c r="K33" s="155">
        <v>0</v>
      </c>
      <c r="L33" s="155">
        <v>0</v>
      </c>
      <c r="M33" s="154">
        <v>0</v>
      </c>
      <c r="N33" s="156"/>
      <c r="O33" s="135"/>
      <c r="P33" s="157"/>
      <c r="Q33" s="158"/>
      <c r="R33" s="164"/>
    </row>
    <row r="34" spans="1:18" s="111" customFormat="1" x14ac:dyDescent="0.25">
      <c r="A34" s="104"/>
      <c r="B34" s="104"/>
      <c r="C34" s="104"/>
      <c r="D34" s="105"/>
      <c r="E34" s="105"/>
      <c r="F34" s="104"/>
      <c r="G34" s="105"/>
      <c r="H34" s="123" t="s">
        <v>99</v>
      </c>
      <c r="I34" s="105"/>
      <c r="J34" s="150">
        <f>SUM(J25:J33)</f>
        <v>987721</v>
      </c>
      <c r="K34" s="150">
        <f t="shared" ref="K34:L34" si="1">SUM(K25:K33)</f>
        <v>1788520</v>
      </c>
      <c r="L34" s="150">
        <f t="shared" si="1"/>
        <v>2048079</v>
      </c>
      <c r="M34" s="150">
        <f>SUM(M25:M33)</f>
        <v>1484000</v>
      </c>
      <c r="N34" s="150">
        <f>SUM(N25:N33)</f>
        <v>0</v>
      </c>
      <c r="O34" s="110"/>
      <c r="P34" s="150">
        <f>SUM(P25)</f>
        <v>0</v>
      </c>
      <c r="Q34" s="139"/>
      <c r="R34" s="162"/>
    </row>
    <row r="35" spans="1:18" s="111" customFormat="1" x14ac:dyDescent="0.25">
      <c r="A35" s="104"/>
      <c r="B35" s="104"/>
      <c r="C35" s="104"/>
      <c r="D35" s="105"/>
      <c r="E35" s="105"/>
      <c r="F35" s="104"/>
      <c r="G35" s="105"/>
      <c r="H35" s="123"/>
      <c r="I35" s="105"/>
      <c r="J35" s="142"/>
      <c r="K35" s="142"/>
      <c r="L35" s="142"/>
      <c r="M35" s="141"/>
      <c r="N35" s="141"/>
      <c r="O35" s="110"/>
      <c r="P35" s="143"/>
      <c r="Q35" s="143"/>
      <c r="R35" s="162"/>
    </row>
    <row r="36" spans="1:18" x14ac:dyDescent="0.25">
      <c r="G36" s="123" t="s">
        <v>78</v>
      </c>
      <c r="H36" s="123"/>
      <c r="I36" s="122"/>
      <c r="J36" s="159">
        <f>SUM(J22,J18,J13, J34)</f>
        <v>989721</v>
      </c>
      <c r="K36" s="159">
        <f t="shared" ref="K36:P36" si="2">SUM(K22,K18,K13, K34)</f>
        <v>1791195</v>
      </c>
      <c r="L36" s="159">
        <f t="shared" si="2"/>
        <v>2055433.25</v>
      </c>
      <c r="M36" s="159">
        <f t="shared" si="2"/>
        <v>1513000</v>
      </c>
      <c r="N36" s="159">
        <f t="shared" si="2"/>
        <v>78272</v>
      </c>
      <c r="O36" s="159">
        <f t="shared" si="2"/>
        <v>0</v>
      </c>
      <c r="P36" s="159">
        <f t="shared" si="2"/>
        <v>34500</v>
      </c>
      <c r="Q36" s="160"/>
    </row>
    <row r="37" spans="1:18" x14ac:dyDescent="0.25">
      <c r="G37" s="123"/>
      <c r="H37" s="123"/>
      <c r="I37" s="122"/>
      <c r="J37" s="161"/>
      <c r="K37" s="161"/>
      <c r="L37" s="161"/>
      <c r="M37" s="159"/>
      <c r="N37" s="159"/>
      <c r="O37" s="110"/>
      <c r="P37" s="160"/>
      <c r="Q37" s="160"/>
    </row>
  </sheetData>
  <pageMargins left="0.5" right="0.5" top="0.5" bottom="0.5" header="0.3" footer="0.3"/>
  <pageSetup paperSize="5"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9"/>
  <sheetViews>
    <sheetView topLeftCell="G1" zoomScale="59" zoomScaleNormal="59" workbookViewId="0">
      <selection activeCell="P21" sqref="P21"/>
    </sheetView>
  </sheetViews>
  <sheetFormatPr defaultColWidth="11" defaultRowHeight="15" x14ac:dyDescent="0.25"/>
  <cols>
    <col min="1" max="1" width="10.28515625" style="72" hidden="1" customWidth="1"/>
    <col min="2" max="3" width="12.140625" style="72" hidden="1" customWidth="1"/>
    <col min="4" max="4" width="11.5703125" style="4" hidden="1" customWidth="1"/>
    <col min="5" max="5" width="11.28515625" style="4" hidden="1" customWidth="1"/>
    <col min="6" max="6" width="11.28515625" style="72" hidden="1" customWidth="1"/>
    <col min="7" max="7" width="7.140625" style="4" customWidth="1"/>
    <col min="8" max="8" width="7.7109375" style="73" customWidth="1"/>
    <col min="9" max="9" width="34.85546875" style="4" customWidth="1"/>
    <col min="10" max="11" width="18.7109375" style="62" bestFit="1" customWidth="1"/>
    <col min="12" max="12" width="18.7109375" style="62" customWidth="1"/>
    <col min="13" max="13" width="17.140625" style="4" bestFit="1" customWidth="1"/>
    <col min="14" max="14" width="17.42578125" style="4" bestFit="1" customWidth="1"/>
    <col min="15" max="15" width="53" style="75" customWidth="1"/>
    <col min="16" max="16" width="16" style="4" customWidth="1"/>
    <col min="17" max="17" width="53.85546875" style="94" customWidth="1"/>
    <col min="18" max="16384" width="11" style="4"/>
  </cols>
  <sheetData>
    <row r="1" spans="1:17" x14ac:dyDescent="0.25">
      <c r="G1" s="8" t="s">
        <v>79</v>
      </c>
      <c r="O1" s="74"/>
    </row>
    <row r="2" spans="1:17" x14ac:dyDescent="0.25">
      <c r="G2" s="93" t="s">
        <v>233</v>
      </c>
      <c r="M2" s="51"/>
      <c r="O2" s="74"/>
      <c r="P2" s="51"/>
    </row>
    <row r="3" spans="1:17" x14ac:dyDescent="0.25">
      <c r="G3" s="77">
        <v>13</v>
      </c>
      <c r="H3" s="93">
        <v>300</v>
      </c>
      <c r="I3" s="8"/>
      <c r="M3" s="7"/>
      <c r="O3" s="74"/>
      <c r="P3" s="7"/>
    </row>
    <row r="4" spans="1:17" x14ac:dyDescent="0.25">
      <c r="G4" s="93" t="s">
        <v>251</v>
      </c>
      <c r="H4" s="93"/>
      <c r="I4" s="8"/>
      <c r="J4" s="63"/>
      <c r="K4" s="63"/>
      <c r="L4" s="63"/>
      <c r="M4" s="7"/>
      <c r="N4" s="8"/>
      <c r="O4" s="74"/>
      <c r="P4" s="7"/>
    </row>
    <row r="5" spans="1:17" x14ac:dyDescent="0.25">
      <c r="G5" s="93"/>
      <c r="H5" s="93"/>
      <c r="I5" s="8"/>
      <c r="J5" s="63"/>
      <c r="K5" s="63"/>
      <c r="L5" s="63"/>
      <c r="M5" s="7"/>
      <c r="N5" s="8"/>
      <c r="O5" s="74"/>
      <c r="P5" s="7"/>
    </row>
    <row r="6" spans="1:17" s="8" customFormat="1" x14ac:dyDescent="0.25">
      <c r="A6" s="78"/>
      <c r="B6" s="78"/>
      <c r="C6" s="78"/>
      <c r="F6" s="78"/>
      <c r="H6" s="93"/>
      <c r="J6" s="13" t="s">
        <v>2</v>
      </c>
      <c r="K6" s="13" t="s">
        <v>2</v>
      </c>
      <c r="L6" s="13" t="s">
        <v>2</v>
      </c>
      <c r="M6" s="13" t="s">
        <v>3</v>
      </c>
      <c r="N6" s="13" t="s">
        <v>4</v>
      </c>
      <c r="O6" s="74"/>
      <c r="P6" s="13" t="s">
        <v>5</v>
      </c>
      <c r="Q6" s="95"/>
    </row>
    <row r="7" spans="1:17" s="8" customFormat="1" x14ac:dyDescent="0.25">
      <c r="A7" s="78"/>
      <c r="B7" s="78"/>
      <c r="C7" s="78"/>
      <c r="F7" s="78"/>
      <c r="H7" s="93"/>
      <c r="J7" s="13" t="s">
        <v>6</v>
      </c>
      <c r="K7" s="13" t="s">
        <v>7</v>
      </c>
      <c r="L7" s="13" t="s">
        <v>8</v>
      </c>
      <c r="M7" s="13" t="s">
        <v>10</v>
      </c>
      <c r="N7" s="13" t="s">
        <v>10</v>
      </c>
      <c r="O7" s="79" t="s">
        <v>9</v>
      </c>
      <c r="P7" s="13" t="s">
        <v>204</v>
      </c>
      <c r="Q7" s="80" t="s">
        <v>11</v>
      </c>
    </row>
    <row r="8" spans="1:17" s="8" customFormat="1" hidden="1" x14ac:dyDescent="0.25">
      <c r="A8" s="81" t="s">
        <v>12</v>
      </c>
      <c r="B8" s="81" t="s">
        <v>13</v>
      </c>
      <c r="C8" s="81" t="s">
        <v>14</v>
      </c>
      <c r="D8" s="81" t="s">
        <v>15</v>
      </c>
      <c r="E8" s="81" t="s">
        <v>16</v>
      </c>
      <c r="F8" s="81" t="s">
        <v>17</v>
      </c>
      <c r="H8" s="93"/>
      <c r="J8" s="13"/>
      <c r="K8" s="13"/>
      <c r="L8" s="13"/>
      <c r="M8" s="13"/>
      <c r="N8" s="13"/>
      <c r="O8" s="79"/>
      <c r="P8" s="81" t="s">
        <v>18</v>
      </c>
      <c r="Q8" s="90" t="s">
        <v>20</v>
      </c>
    </row>
    <row r="9" spans="1:17" x14ac:dyDescent="0.25">
      <c r="G9" s="93" t="s">
        <v>252</v>
      </c>
      <c r="O9" s="74"/>
    </row>
    <row r="10" spans="1:17" ht="63" customHeight="1" x14ac:dyDescent="0.25">
      <c r="A10" s="72">
        <v>2019</v>
      </c>
      <c r="B10" s="72" t="s">
        <v>21</v>
      </c>
      <c r="C10" s="72" t="s">
        <v>22</v>
      </c>
      <c r="D10" s="82" t="s">
        <v>23</v>
      </c>
      <c r="E10" s="82" t="s">
        <v>24</v>
      </c>
      <c r="F10" s="72" t="s">
        <v>25</v>
      </c>
      <c r="H10" s="83">
        <v>701</v>
      </c>
      <c r="I10" s="73" t="s">
        <v>284</v>
      </c>
      <c r="J10" s="18">
        <v>0</v>
      </c>
      <c r="K10" s="18">
        <v>6622</v>
      </c>
      <c r="L10" s="18">
        <v>0</v>
      </c>
      <c r="M10" s="4">
        <v>0</v>
      </c>
      <c r="N10" s="18">
        <v>0</v>
      </c>
      <c r="O10" s="84"/>
      <c r="P10" s="37">
        <v>31650</v>
      </c>
      <c r="Q10" s="85"/>
    </row>
    <row r="11" spans="1:17" s="75" customFormat="1" x14ac:dyDescent="0.25">
      <c r="A11" s="72"/>
      <c r="B11" s="72"/>
      <c r="C11" s="72"/>
      <c r="D11" s="4"/>
      <c r="E11" s="4"/>
      <c r="F11" s="72"/>
      <c r="G11" s="4"/>
      <c r="H11" s="93" t="s">
        <v>253</v>
      </c>
      <c r="I11" s="4"/>
      <c r="J11" s="25">
        <f>SUM(J10:J10)</f>
        <v>0</v>
      </c>
      <c r="K11" s="25">
        <f>SUM(K10:K10)</f>
        <v>6622</v>
      </c>
      <c r="L11" s="25">
        <f>SUM(L10:L10)</f>
        <v>0</v>
      </c>
      <c r="M11" s="25">
        <f>SUM(M10:M10)</f>
        <v>0</v>
      </c>
      <c r="N11" s="25">
        <f>SUM(N10:N10)</f>
        <v>0</v>
      </c>
      <c r="O11" s="74"/>
      <c r="P11" s="25">
        <f>SUM(P10:P10)</f>
        <v>31650</v>
      </c>
      <c r="Q11" s="94"/>
    </row>
    <row r="12" spans="1:17" s="75" customFormat="1" x14ac:dyDescent="0.25">
      <c r="A12" s="72"/>
      <c r="B12" s="72"/>
      <c r="C12" s="72"/>
      <c r="D12" s="4"/>
      <c r="E12" s="4"/>
      <c r="F12" s="72"/>
      <c r="G12" s="4"/>
      <c r="H12" s="73"/>
      <c r="I12" s="4"/>
      <c r="J12" s="64"/>
      <c r="K12" s="64"/>
      <c r="L12" s="64"/>
      <c r="M12" s="27"/>
      <c r="N12" s="27"/>
      <c r="O12" s="74"/>
      <c r="P12" s="27"/>
      <c r="Q12" s="94"/>
    </row>
    <row r="13" spans="1:17" s="75" customFormat="1" x14ac:dyDescent="0.25">
      <c r="A13" s="72"/>
      <c r="B13" s="72"/>
      <c r="C13" s="72"/>
      <c r="D13" s="4"/>
      <c r="E13" s="4"/>
      <c r="F13" s="72"/>
      <c r="G13" s="93" t="s">
        <v>95</v>
      </c>
      <c r="H13" s="73"/>
      <c r="I13" s="4"/>
      <c r="J13" s="66"/>
      <c r="K13" s="66"/>
      <c r="L13" s="66"/>
      <c r="M13" s="36"/>
      <c r="N13" s="36"/>
      <c r="O13" s="74"/>
      <c r="P13" s="36"/>
      <c r="Q13" s="94"/>
    </row>
    <row r="14" spans="1:17" s="75" customFormat="1" x14ac:dyDescent="0.25">
      <c r="A14" s="72"/>
      <c r="B14" s="72"/>
      <c r="C14" s="72"/>
      <c r="D14" s="4"/>
      <c r="E14" s="4"/>
      <c r="F14" s="72"/>
      <c r="G14" s="93"/>
      <c r="H14" s="73">
        <v>800</v>
      </c>
      <c r="I14" s="73" t="s">
        <v>268</v>
      </c>
      <c r="J14" s="66">
        <v>107</v>
      </c>
      <c r="K14" s="66">
        <v>155.96</v>
      </c>
      <c r="L14" s="66">
        <v>298.36</v>
      </c>
      <c r="M14" s="36">
        <v>300</v>
      </c>
      <c r="N14" s="36">
        <v>500</v>
      </c>
      <c r="O14" s="88"/>
      <c r="P14" s="37">
        <v>500</v>
      </c>
      <c r="Q14" s="89"/>
    </row>
    <row r="15" spans="1:17" s="75" customFormat="1" x14ac:dyDescent="0.25">
      <c r="A15" s="72"/>
      <c r="B15" s="72"/>
      <c r="C15" s="72"/>
      <c r="D15" s="4"/>
      <c r="E15" s="4"/>
      <c r="F15" s="72"/>
      <c r="G15" s="93"/>
      <c r="H15" s="73">
        <v>804</v>
      </c>
      <c r="I15" s="4" t="s">
        <v>276</v>
      </c>
      <c r="J15" s="66">
        <v>22062.44</v>
      </c>
      <c r="K15" s="66">
        <v>24515.200000000001</v>
      </c>
      <c r="L15" s="66">
        <v>22810</v>
      </c>
      <c r="M15" s="36">
        <v>23000</v>
      </c>
      <c r="N15" s="36">
        <v>21100</v>
      </c>
      <c r="O15" s="88"/>
      <c r="P15" s="37">
        <v>20000</v>
      </c>
      <c r="Q15" s="89"/>
    </row>
    <row r="16" spans="1:17" s="75" customFormat="1" x14ac:dyDescent="0.25">
      <c r="A16" s="72">
        <v>2019</v>
      </c>
      <c r="B16" s="72" t="s">
        <v>21</v>
      </c>
      <c r="C16" s="72" t="s">
        <v>22</v>
      </c>
      <c r="D16" s="82" t="s">
        <v>23</v>
      </c>
      <c r="E16" s="82" t="s">
        <v>74</v>
      </c>
      <c r="F16" s="72" t="s">
        <v>25</v>
      </c>
      <c r="G16" s="93"/>
      <c r="H16" s="73">
        <v>805</v>
      </c>
      <c r="I16" s="4" t="s">
        <v>271</v>
      </c>
      <c r="J16" s="66">
        <v>5310.51</v>
      </c>
      <c r="K16" s="66">
        <v>1450</v>
      </c>
      <c r="L16" s="66">
        <v>1535</v>
      </c>
      <c r="M16" s="36">
        <v>2000</v>
      </c>
      <c r="N16" s="37">
        <v>500</v>
      </c>
      <c r="O16" s="84"/>
      <c r="P16" s="37">
        <v>500</v>
      </c>
      <c r="Q16" s="85"/>
    </row>
    <row r="17" spans="1:17" s="75" customFormat="1" x14ac:dyDescent="0.25">
      <c r="A17" s="72"/>
      <c r="B17" s="72"/>
      <c r="C17" s="72"/>
      <c r="D17" s="82"/>
      <c r="E17" s="82"/>
      <c r="F17" s="72"/>
      <c r="G17" s="93"/>
      <c r="H17" s="73">
        <v>810</v>
      </c>
      <c r="I17" s="4" t="s">
        <v>277</v>
      </c>
      <c r="J17" s="66">
        <v>0</v>
      </c>
      <c r="K17" s="66">
        <v>0</v>
      </c>
      <c r="L17" s="66">
        <v>0</v>
      </c>
      <c r="M17" s="36">
        <v>0</v>
      </c>
      <c r="N17" s="37">
        <v>0</v>
      </c>
      <c r="O17" s="84"/>
      <c r="P17" s="37">
        <v>0</v>
      </c>
      <c r="Q17" s="85"/>
    </row>
    <row r="18" spans="1:17" s="75" customFormat="1" x14ac:dyDescent="0.25">
      <c r="A18" s="72"/>
      <c r="B18" s="72"/>
      <c r="C18" s="72"/>
      <c r="D18" s="82"/>
      <c r="E18" s="82"/>
      <c r="F18" s="72"/>
      <c r="G18" s="93"/>
      <c r="H18" s="73">
        <v>811</v>
      </c>
      <c r="I18" s="4" t="s">
        <v>278</v>
      </c>
      <c r="J18" s="66">
        <v>0</v>
      </c>
      <c r="K18" s="66">
        <v>0</v>
      </c>
      <c r="L18" s="66">
        <v>0</v>
      </c>
      <c r="M18" s="36">
        <v>0</v>
      </c>
      <c r="N18" s="37">
        <v>0</v>
      </c>
      <c r="O18" s="84"/>
      <c r="P18" s="37">
        <v>0</v>
      </c>
      <c r="Q18" s="85"/>
    </row>
    <row r="19" spans="1:17" s="75" customFormat="1" x14ac:dyDescent="0.25">
      <c r="A19" s="72">
        <v>2019</v>
      </c>
      <c r="B19" s="72" t="s">
        <v>21</v>
      </c>
      <c r="C19" s="72" t="s">
        <v>22</v>
      </c>
      <c r="D19" s="82" t="s">
        <v>23</v>
      </c>
      <c r="E19" s="82" t="s">
        <v>75</v>
      </c>
      <c r="F19" s="72" t="s">
        <v>25</v>
      </c>
      <c r="G19" s="93"/>
      <c r="H19" s="73">
        <v>812</v>
      </c>
      <c r="I19" s="4" t="s">
        <v>279</v>
      </c>
      <c r="J19" s="66">
        <v>0</v>
      </c>
      <c r="K19" s="66">
        <v>0</v>
      </c>
      <c r="L19" s="66">
        <v>4000</v>
      </c>
      <c r="M19" s="36">
        <v>6000</v>
      </c>
      <c r="N19" s="47">
        <v>4500</v>
      </c>
      <c r="O19" s="84"/>
      <c r="P19" s="47">
        <v>6000</v>
      </c>
      <c r="Q19" s="89"/>
    </row>
    <row r="20" spans="1:17" s="75" customFormat="1" x14ac:dyDescent="0.25">
      <c r="A20" s="72"/>
      <c r="B20" s="72"/>
      <c r="C20" s="72"/>
      <c r="D20" s="82"/>
      <c r="E20" s="82"/>
      <c r="F20" s="72"/>
      <c r="G20" s="93"/>
      <c r="H20" s="73">
        <v>813</v>
      </c>
      <c r="I20" s="4" t="s">
        <v>280</v>
      </c>
      <c r="J20" s="66">
        <v>1000</v>
      </c>
      <c r="K20" s="66">
        <v>0</v>
      </c>
      <c r="L20" s="66">
        <v>0</v>
      </c>
      <c r="M20" s="36">
        <v>0</v>
      </c>
      <c r="N20" s="37">
        <v>0</v>
      </c>
      <c r="O20" s="84"/>
      <c r="P20" s="37">
        <v>0</v>
      </c>
      <c r="Q20" s="85"/>
    </row>
    <row r="21" spans="1:17" s="75" customFormat="1" x14ac:dyDescent="0.25">
      <c r="A21" s="72"/>
      <c r="B21" s="72"/>
      <c r="C21" s="72"/>
      <c r="D21" s="82"/>
      <c r="E21" s="82"/>
      <c r="F21" s="72"/>
      <c r="G21" s="93"/>
      <c r="H21" s="73">
        <v>899</v>
      </c>
      <c r="I21" s="4" t="s">
        <v>281</v>
      </c>
      <c r="J21" s="70">
        <v>0</v>
      </c>
      <c r="K21" s="70">
        <v>0</v>
      </c>
      <c r="L21" s="70">
        <v>0</v>
      </c>
      <c r="M21" s="38">
        <v>0</v>
      </c>
      <c r="N21" s="169">
        <v>0</v>
      </c>
      <c r="O21" s="84"/>
      <c r="P21" s="92">
        <v>0</v>
      </c>
      <c r="Q21" s="85"/>
    </row>
    <row r="22" spans="1:17" s="75" customFormat="1" x14ac:dyDescent="0.25">
      <c r="A22" s="72"/>
      <c r="B22" s="72"/>
      <c r="C22" s="72"/>
      <c r="D22" s="4"/>
      <c r="E22" s="4"/>
      <c r="F22" s="72"/>
      <c r="G22" s="4"/>
      <c r="H22" s="93" t="s">
        <v>97</v>
      </c>
      <c r="I22" s="4"/>
      <c r="J22" s="36">
        <f>SUM(J14:J21)</f>
        <v>28479.949999999997</v>
      </c>
      <c r="K22" s="36">
        <f>SUM(K14:K21)</f>
        <v>26121.16</v>
      </c>
      <c r="L22" s="36">
        <f>SUM(L14:L21)</f>
        <v>28643.360000000001</v>
      </c>
      <c r="M22" s="36">
        <f>SUM(M14:M21)</f>
        <v>31300</v>
      </c>
      <c r="N22" s="36">
        <f>SUM(N14:N21)</f>
        <v>26600</v>
      </c>
      <c r="O22" s="74"/>
      <c r="P22" s="36">
        <f>SUM(P14:P21)</f>
        <v>27000</v>
      </c>
      <c r="Q22" s="94"/>
    </row>
    <row r="23" spans="1:17" s="75" customFormat="1" x14ac:dyDescent="0.25">
      <c r="A23" s="72"/>
      <c r="B23" s="72"/>
      <c r="C23" s="72"/>
      <c r="D23" s="4"/>
      <c r="E23" s="4"/>
      <c r="F23" s="72"/>
      <c r="G23" s="4"/>
      <c r="H23" s="93"/>
      <c r="I23" s="4"/>
      <c r="J23" s="66"/>
      <c r="K23" s="66"/>
      <c r="L23" s="66"/>
      <c r="M23" s="36"/>
      <c r="N23" s="36"/>
      <c r="O23" s="74"/>
      <c r="P23" s="36"/>
      <c r="Q23" s="94"/>
    </row>
    <row r="24" spans="1:17" s="75" customFormat="1" x14ac:dyDescent="0.25">
      <c r="A24" s="72"/>
      <c r="B24" s="72"/>
      <c r="C24" s="72"/>
      <c r="D24" s="4"/>
      <c r="E24" s="4"/>
      <c r="F24" s="72"/>
      <c r="G24" s="93" t="s">
        <v>254</v>
      </c>
      <c r="H24" s="73"/>
      <c r="I24" s="4"/>
      <c r="J24" s="66"/>
      <c r="K24" s="66"/>
      <c r="L24" s="66"/>
      <c r="M24" s="36"/>
      <c r="N24" s="36"/>
      <c r="O24" s="74"/>
      <c r="P24" s="36"/>
      <c r="Q24" s="94"/>
    </row>
    <row r="25" spans="1:17" s="75" customFormat="1" ht="32.25" customHeight="1" x14ac:dyDescent="0.25">
      <c r="A25" s="72"/>
      <c r="B25" s="72"/>
      <c r="C25" s="72"/>
      <c r="D25" s="4"/>
      <c r="E25" s="4"/>
      <c r="F25" s="72"/>
      <c r="G25" s="93"/>
      <c r="H25" s="73">
        <v>900</v>
      </c>
      <c r="I25" s="4" t="s">
        <v>282</v>
      </c>
      <c r="J25" s="70">
        <v>0</v>
      </c>
      <c r="K25" s="70">
        <v>0</v>
      </c>
      <c r="L25" s="70">
        <v>0</v>
      </c>
      <c r="M25" s="38"/>
      <c r="N25" s="38">
        <v>0</v>
      </c>
      <c r="O25" s="88"/>
      <c r="P25" s="169">
        <v>50000</v>
      </c>
      <c r="Q25" s="89"/>
    </row>
    <row r="26" spans="1:17" s="75" customFormat="1" x14ac:dyDescent="0.25">
      <c r="A26" s="72"/>
      <c r="B26" s="72"/>
      <c r="C26" s="72"/>
      <c r="D26" s="4"/>
      <c r="E26" s="4"/>
      <c r="F26" s="72"/>
      <c r="G26" s="4"/>
      <c r="H26" s="93" t="s">
        <v>255</v>
      </c>
      <c r="I26" s="4"/>
      <c r="J26" s="36">
        <f>SUM(J25:J25)</f>
        <v>0</v>
      </c>
      <c r="K26" s="36">
        <f>SUM(K25:K25)</f>
        <v>0</v>
      </c>
      <c r="L26" s="36">
        <f>SUM(L25:L25)</f>
        <v>0</v>
      </c>
      <c r="M26" s="36">
        <f>SUM(M25:M25)</f>
        <v>0</v>
      </c>
      <c r="N26" s="36">
        <f>SUM(N25:N25)</f>
        <v>0</v>
      </c>
      <c r="O26" s="74"/>
      <c r="P26" s="36">
        <f>SUM(P25:P25)</f>
        <v>50000</v>
      </c>
      <c r="Q26" s="94"/>
    </row>
    <row r="27" spans="1:17" s="75" customFormat="1" x14ac:dyDescent="0.25">
      <c r="A27" s="72"/>
      <c r="B27" s="72"/>
      <c r="C27" s="72"/>
      <c r="D27" s="4"/>
      <c r="E27" s="4"/>
      <c r="F27" s="72"/>
      <c r="G27" s="4"/>
      <c r="H27" s="93"/>
      <c r="I27" s="4"/>
      <c r="J27" s="66"/>
      <c r="K27" s="66"/>
      <c r="L27" s="66"/>
      <c r="M27" s="36"/>
      <c r="N27" s="36"/>
      <c r="O27" s="74"/>
      <c r="P27" s="36"/>
      <c r="Q27" s="94"/>
    </row>
    <row r="28" spans="1:17" x14ac:dyDescent="0.25">
      <c r="G28" s="93" t="s">
        <v>78</v>
      </c>
      <c r="H28" s="93"/>
      <c r="I28" s="8"/>
      <c r="J28" s="67">
        <f>SUM(J1:J27)/2</f>
        <v>28479.949999999997</v>
      </c>
      <c r="K28" s="67">
        <f t="shared" ref="K28:P28" si="0">SUM(K1:K27)/2</f>
        <v>32743.160000000003</v>
      </c>
      <c r="L28" s="67">
        <f t="shared" si="0"/>
        <v>28643.360000000001</v>
      </c>
      <c r="M28" s="67">
        <f t="shared" si="0"/>
        <v>31300</v>
      </c>
      <c r="N28" s="67">
        <f t="shared" si="0"/>
        <v>26600</v>
      </c>
      <c r="O28" s="67"/>
      <c r="P28" s="67">
        <f t="shared" si="0"/>
        <v>108650</v>
      </c>
    </row>
    <row r="29" spans="1:17" x14ac:dyDescent="0.25">
      <c r="G29" s="93"/>
      <c r="H29" s="93"/>
      <c r="I29" s="8"/>
      <c r="J29" s="67"/>
      <c r="K29" s="67"/>
      <c r="L29" s="67"/>
      <c r="M29" s="49"/>
      <c r="O29" s="74"/>
      <c r="P29" s="49"/>
    </row>
  </sheetData>
  <pageMargins left="0.5" right="0.5" top="0.5" bottom="0.5"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61"/>
  <sheetViews>
    <sheetView topLeftCell="G43" zoomScale="70" zoomScaleNormal="70" workbookViewId="0">
      <selection activeCell="T29" sqref="T29"/>
    </sheetView>
  </sheetViews>
  <sheetFormatPr defaultColWidth="11" defaultRowHeight="15" x14ac:dyDescent="0.25"/>
  <cols>
    <col min="1" max="1" width="10.28515625" style="104" hidden="1" customWidth="1"/>
    <col min="2" max="3" width="12.140625" style="104" hidden="1" customWidth="1"/>
    <col min="4" max="4" width="11.5703125" style="105" hidden="1" customWidth="1"/>
    <col min="5" max="5" width="11.28515625" style="105" hidden="1" customWidth="1"/>
    <col min="6" max="6" width="11.28515625" style="104" hidden="1" customWidth="1"/>
    <col min="7" max="7" width="4" style="105" customWidth="1"/>
    <col min="8" max="8" width="6.28515625" style="107" customWidth="1"/>
    <col min="9" max="9" width="33.42578125" style="105" bestFit="1" customWidth="1"/>
    <col min="10" max="12" width="14.7109375" style="109" customWidth="1"/>
    <col min="13" max="14" width="15.5703125" style="108" customWidth="1"/>
    <col min="15" max="15" width="23.42578125" style="111" bestFit="1" customWidth="1"/>
    <col min="16" max="16" width="15.5703125" style="105" customWidth="1"/>
    <col min="17" max="17" width="18.42578125" style="105" hidden="1" customWidth="1"/>
    <col min="18" max="18" width="48.140625" style="162" bestFit="1" customWidth="1"/>
    <col min="19" max="16384" width="11" style="105"/>
  </cols>
  <sheetData>
    <row r="1" spans="1:18" ht="15.75" x14ac:dyDescent="0.25">
      <c r="G1" s="106" t="s">
        <v>79</v>
      </c>
      <c r="O1" s="110"/>
      <c r="P1" s="108"/>
      <c r="Q1" s="108"/>
    </row>
    <row r="2" spans="1:18" ht="15.75" x14ac:dyDescent="0.25">
      <c r="G2" s="112" t="s">
        <v>233</v>
      </c>
      <c r="M2" s="113"/>
      <c r="O2" s="110"/>
      <c r="P2" s="113"/>
      <c r="Q2" s="113"/>
    </row>
    <row r="3" spans="1:18" ht="15.75" x14ac:dyDescent="0.25">
      <c r="G3" s="114">
        <v>13</v>
      </c>
      <c r="H3" s="112">
        <v>500</v>
      </c>
      <c r="I3" s="106"/>
      <c r="M3" s="115"/>
      <c r="O3" s="110"/>
      <c r="P3" s="116"/>
      <c r="Q3" s="116"/>
    </row>
    <row r="4" spans="1:18" ht="15.75" x14ac:dyDescent="0.25">
      <c r="G4" s="112" t="s">
        <v>1</v>
      </c>
      <c r="H4" s="112"/>
      <c r="I4" s="106"/>
      <c r="J4" s="118"/>
      <c r="K4" s="118"/>
      <c r="L4" s="118"/>
      <c r="M4" s="119"/>
      <c r="N4" s="117"/>
      <c r="O4" s="110"/>
      <c r="P4" s="120"/>
      <c r="Q4" s="120"/>
    </row>
    <row r="5" spans="1:18" ht="15.75" x14ac:dyDescent="0.25">
      <c r="G5" s="112"/>
      <c r="I5" s="106"/>
      <c r="J5" s="118"/>
      <c r="K5" s="118"/>
      <c r="L5" s="118"/>
      <c r="M5" s="119"/>
      <c r="N5" s="117"/>
      <c r="O5" s="110"/>
      <c r="P5" s="120"/>
      <c r="Q5" s="120"/>
    </row>
    <row r="6" spans="1:18" s="122" customFormat="1" ht="15.75" x14ac:dyDescent="0.25">
      <c r="A6" s="121"/>
      <c r="B6" s="121"/>
      <c r="C6" s="121"/>
      <c r="F6" s="121"/>
      <c r="G6" s="114"/>
      <c r="H6" s="112"/>
      <c r="J6" s="124" t="s">
        <v>2</v>
      </c>
      <c r="K6" s="124" t="s">
        <v>2</v>
      </c>
      <c r="L6" s="124" t="s">
        <v>2</v>
      </c>
      <c r="M6" s="124" t="s">
        <v>3</v>
      </c>
      <c r="N6" s="124" t="s">
        <v>4</v>
      </c>
      <c r="O6" s="110"/>
      <c r="P6" s="124" t="s">
        <v>5</v>
      </c>
      <c r="Q6" s="124"/>
      <c r="R6" s="163"/>
    </row>
    <row r="7" spans="1:18" s="122" customFormat="1" x14ac:dyDescent="0.25">
      <c r="A7" s="121"/>
      <c r="B7" s="121"/>
      <c r="C7" s="121"/>
      <c r="F7" s="121"/>
      <c r="H7" s="123"/>
      <c r="J7" s="124" t="s">
        <v>6</v>
      </c>
      <c r="K7" s="124" t="s">
        <v>7</v>
      </c>
      <c r="L7" s="124" t="s">
        <v>8</v>
      </c>
      <c r="M7" s="126" t="s">
        <v>10</v>
      </c>
      <c r="N7" s="126" t="s">
        <v>10</v>
      </c>
      <c r="O7" s="125" t="s">
        <v>9</v>
      </c>
      <c r="P7" s="126" t="s">
        <v>204</v>
      </c>
      <c r="Q7" s="126"/>
      <c r="R7" s="127" t="s">
        <v>11</v>
      </c>
    </row>
    <row r="8" spans="1:18" s="122" customFormat="1" hidden="1" x14ac:dyDescent="0.25">
      <c r="A8" s="128" t="s">
        <v>12</v>
      </c>
      <c r="B8" s="128" t="s">
        <v>13</v>
      </c>
      <c r="C8" s="128" t="s">
        <v>14</v>
      </c>
      <c r="D8" s="129" t="s">
        <v>15</v>
      </c>
      <c r="E8" s="129" t="s">
        <v>16</v>
      </c>
      <c r="F8" s="128" t="s">
        <v>17</v>
      </c>
      <c r="H8" s="123"/>
      <c r="J8" s="124"/>
      <c r="K8" s="124"/>
      <c r="L8" s="124"/>
      <c r="M8" s="124"/>
      <c r="N8" s="124"/>
      <c r="O8" s="125"/>
      <c r="P8" s="130" t="s">
        <v>18</v>
      </c>
      <c r="Q8" s="128" t="s">
        <v>19</v>
      </c>
      <c r="R8" s="128" t="s">
        <v>20</v>
      </c>
    </row>
    <row r="9" spans="1:18" x14ac:dyDescent="0.25">
      <c r="G9" s="123" t="s">
        <v>199</v>
      </c>
      <c r="O9" s="110"/>
      <c r="P9" s="108"/>
      <c r="Q9" s="108"/>
    </row>
    <row r="10" spans="1:18" x14ac:dyDescent="0.25">
      <c r="A10" s="104">
        <v>2019</v>
      </c>
      <c r="B10" s="104" t="s">
        <v>21</v>
      </c>
      <c r="C10" s="104" t="s">
        <v>22</v>
      </c>
      <c r="D10" s="131" t="s">
        <v>23</v>
      </c>
      <c r="E10" s="131" t="s">
        <v>24</v>
      </c>
      <c r="F10" s="132" t="s">
        <v>25</v>
      </c>
      <c r="H10" s="133">
        <v>105</v>
      </c>
      <c r="I10" s="107" t="s">
        <v>26</v>
      </c>
      <c r="J10" s="134">
        <v>7442</v>
      </c>
      <c r="K10" s="134">
        <v>25000</v>
      </c>
      <c r="L10" s="134">
        <v>23861</v>
      </c>
      <c r="M10" s="134">
        <v>0</v>
      </c>
      <c r="N10" s="134">
        <v>0</v>
      </c>
      <c r="O10" s="135"/>
      <c r="P10" s="136">
        <v>0</v>
      </c>
      <c r="Q10" s="137" t="s">
        <v>27</v>
      </c>
      <c r="R10" s="99"/>
    </row>
    <row r="11" spans="1:18" x14ac:dyDescent="0.25">
      <c r="A11" s="104">
        <v>2019</v>
      </c>
      <c r="B11" s="104" t="s">
        <v>21</v>
      </c>
      <c r="C11" s="104" t="s">
        <v>22</v>
      </c>
      <c r="D11" s="131" t="s">
        <v>23</v>
      </c>
      <c r="E11" s="131" t="s">
        <v>29</v>
      </c>
      <c r="F11" s="132" t="s">
        <v>25</v>
      </c>
      <c r="H11" s="138">
        <v>110</v>
      </c>
      <c r="I11" s="107" t="s">
        <v>30</v>
      </c>
      <c r="J11" s="134">
        <v>0</v>
      </c>
      <c r="K11" s="134">
        <v>0</v>
      </c>
      <c r="L11" s="134">
        <v>0</v>
      </c>
      <c r="M11" s="134">
        <v>0</v>
      </c>
      <c r="N11" s="134">
        <v>0</v>
      </c>
      <c r="O11" s="135"/>
      <c r="P11" s="139">
        <v>0</v>
      </c>
      <c r="Q11" s="137" t="s">
        <v>27</v>
      </c>
      <c r="R11" s="164"/>
    </row>
    <row r="12" spans="1:18" s="111" customFormat="1" x14ac:dyDescent="0.25">
      <c r="A12" s="104">
        <v>2019</v>
      </c>
      <c r="B12" s="104" t="s">
        <v>21</v>
      </c>
      <c r="C12" s="104" t="s">
        <v>22</v>
      </c>
      <c r="D12" s="131" t="s">
        <v>23</v>
      </c>
      <c r="E12" s="131" t="s">
        <v>31</v>
      </c>
      <c r="F12" s="132" t="s">
        <v>25</v>
      </c>
      <c r="G12" s="105"/>
      <c r="H12" s="138">
        <v>115</v>
      </c>
      <c r="I12" s="107" t="s">
        <v>34</v>
      </c>
      <c r="J12" s="134">
        <v>24</v>
      </c>
      <c r="K12" s="134">
        <v>0</v>
      </c>
      <c r="L12" s="134">
        <v>0</v>
      </c>
      <c r="M12" s="134">
        <v>0</v>
      </c>
      <c r="N12" s="134">
        <v>0</v>
      </c>
      <c r="O12" s="135"/>
      <c r="P12" s="139">
        <v>0</v>
      </c>
      <c r="Q12" s="137" t="s">
        <v>27</v>
      </c>
      <c r="R12" s="99"/>
    </row>
    <row r="13" spans="1:18" s="111" customFormat="1" x14ac:dyDescent="0.25">
      <c r="A13" s="104">
        <v>2019</v>
      </c>
      <c r="B13" s="104" t="s">
        <v>21</v>
      </c>
      <c r="C13" s="104" t="s">
        <v>22</v>
      </c>
      <c r="D13" s="131" t="s">
        <v>23</v>
      </c>
      <c r="E13" s="131" t="s">
        <v>33</v>
      </c>
      <c r="F13" s="132" t="s">
        <v>25</v>
      </c>
      <c r="G13" s="105"/>
      <c r="H13" s="138">
        <v>126</v>
      </c>
      <c r="I13" s="107" t="s">
        <v>32</v>
      </c>
      <c r="J13" s="134">
        <v>0</v>
      </c>
      <c r="K13" s="134">
        <v>0</v>
      </c>
      <c r="L13" s="134">
        <v>0</v>
      </c>
      <c r="M13" s="134">
        <v>0</v>
      </c>
      <c r="N13" s="134">
        <v>0</v>
      </c>
      <c r="O13" s="135"/>
      <c r="P13" s="139">
        <v>0</v>
      </c>
      <c r="Q13" s="137" t="s">
        <v>27</v>
      </c>
      <c r="R13" s="164"/>
    </row>
    <row r="14" spans="1:18" s="111" customFormat="1" hidden="1" x14ac:dyDescent="0.25">
      <c r="A14" s="104">
        <v>2019</v>
      </c>
      <c r="B14" s="104" t="s">
        <v>21</v>
      </c>
      <c r="C14" s="104" t="s">
        <v>22</v>
      </c>
      <c r="D14" s="131" t="s">
        <v>23</v>
      </c>
      <c r="E14" s="131" t="s">
        <v>35</v>
      </c>
      <c r="F14" s="132" t="s">
        <v>25</v>
      </c>
      <c r="G14" s="105"/>
      <c r="H14" s="138"/>
      <c r="I14" s="107" t="s">
        <v>36</v>
      </c>
      <c r="J14" s="134"/>
      <c r="K14" s="134"/>
      <c r="L14" s="134"/>
      <c r="M14" s="134"/>
      <c r="N14" s="134"/>
      <c r="O14" s="135"/>
      <c r="P14" s="139">
        <v>0</v>
      </c>
      <c r="Q14" s="137" t="s">
        <v>27</v>
      </c>
      <c r="R14" s="164"/>
    </row>
    <row r="15" spans="1:18" s="111" customFormat="1" x14ac:dyDescent="0.25">
      <c r="A15" s="104">
        <v>2019</v>
      </c>
      <c r="B15" s="104" t="s">
        <v>21</v>
      </c>
      <c r="C15" s="104" t="s">
        <v>22</v>
      </c>
      <c r="D15" s="131" t="s">
        <v>23</v>
      </c>
      <c r="E15" s="131" t="s">
        <v>40</v>
      </c>
      <c r="F15" s="132" t="s">
        <v>25</v>
      </c>
      <c r="G15" s="105"/>
      <c r="H15" s="107">
        <v>135</v>
      </c>
      <c r="I15" s="107" t="s">
        <v>38</v>
      </c>
      <c r="J15" s="134">
        <v>571</v>
      </c>
      <c r="K15" s="134">
        <v>1912</v>
      </c>
      <c r="L15" s="134">
        <v>1825</v>
      </c>
      <c r="M15" s="134">
        <v>0</v>
      </c>
      <c r="N15" s="134">
        <v>0</v>
      </c>
      <c r="O15" s="135"/>
      <c r="P15" s="139">
        <v>0</v>
      </c>
      <c r="Q15" s="137" t="s">
        <v>27</v>
      </c>
      <c r="R15" s="99"/>
    </row>
    <row r="16" spans="1:18" s="111" customFormat="1" x14ac:dyDescent="0.25">
      <c r="A16" s="104">
        <v>2019</v>
      </c>
      <c r="B16" s="104" t="s">
        <v>21</v>
      </c>
      <c r="C16" s="104" t="s">
        <v>22</v>
      </c>
      <c r="D16" s="131" t="s">
        <v>23</v>
      </c>
      <c r="E16" s="131" t="s">
        <v>41</v>
      </c>
      <c r="F16" s="132" t="s">
        <v>25</v>
      </c>
      <c r="G16" s="105"/>
      <c r="H16" s="138">
        <v>140</v>
      </c>
      <c r="I16" s="107" t="s">
        <v>85</v>
      </c>
      <c r="J16" s="134">
        <v>1760</v>
      </c>
      <c r="K16" s="134">
        <v>0</v>
      </c>
      <c r="L16" s="134">
        <v>0</v>
      </c>
      <c r="M16" s="134">
        <v>0</v>
      </c>
      <c r="N16" s="134">
        <v>0</v>
      </c>
      <c r="O16" s="135"/>
      <c r="P16" s="139">
        <v>0</v>
      </c>
      <c r="Q16" s="137" t="s">
        <v>27</v>
      </c>
      <c r="R16" s="23"/>
    </row>
    <row r="17" spans="1:18" s="111" customFormat="1" x14ac:dyDescent="0.25">
      <c r="A17" s="104"/>
      <c r="B17" s="104"/>
      <c r="C17" s="104"/>
      <c r="D17" s="131"/>
      <c r="E17" s="131"/>
      <c r="F17" s="132"/>
      <c r="G17" s="105"/>
      <c r="H17" s="138">
        <v>145</v>
      </c>
      <c r="I17" s="107" t="s">
        <v>88</v>
      </c>
      <c r="J17" s="134">
        <v>16</v>
      </c>
      <c r="K17" s="134">
        <v>38</v>
      </c>
      <c r="L17" s="134">
        <v>55</v>
      </c>
      <c r="M17" s="134">
        <v>0</v>
      </c>
      <c r="N17" s="134">
        <v>0</v>
      </c>
      <c r="O17" s="135"/>
      <c r="P17" s="139">
        <v>0</v>
      </c>
      <c r="Q17" s="137"/>
      <c r="R17" s="99"/>
    </row>
    <row r="18" spans="1:18" s="111" customFormat="1" x14ac:dyDescent="0.25">
      <c r="A18" s="104"/>
      <c r="B18" s="104"/>
      <c r="C18" s="104"/>
      <c r="D18" s="131"/>
      <c r="E18" s="131"/>
      <c r="F18" s="132"/>
      <c r="G18" s="105"/>
      <c r="H18" s="138">
        <v>155</v>
      </c>
      <c r="I18" s="107" t="s">
        <v>90</v>
      </c>
      <c r="J18" s="134">
        <v>915</v>
      </c>
      <c r="K18" s="134">
        <v>3046</v>
      </c>
      <c r="L18" s="134">
        <v>3003</v>
      </c>
      <c r="M18" s="134">
        <v>0</v>
      </c>
      <c r="N18" s="134">
        <v>0</v>
      </c>
      <c r="O18" s="135"/>
      <c r="P18" s="139">
        <v>0</v>
      </c>
      <c r="Q18" s="137"/>
      <c r="R18" s="164"/>
    </row>
    <row r="19" spans="1:18" s="111" customFormat="1" x14ac:dyDescent="0.25">
      <c r="A19" s="104">
        <v>2019</v>
      </c>
      <c r="B19" s="104" t="s">
        <v>21</v>
      </c>
      <c r="C19" s="104" t="s">
        <v>22</v>
      </c>
      <c r="D19" s="131" t="s">
        <v>23</v>
      </c>
      <c r="E19" s="131" t="s">
        <v>42</v>
      </c>
      <c r="F19" s="132" t="s">
        <v>25</v>
      </c>
      <c r="G19" s="105"/>
      <c r="H19" s="138">
        <v>185</v>
      </c>
      <c r="I19" s="107" t="s">
        <v>92</v>
      </c>
      <c r="J19" s="134">
        <v>0</v>
      </c>
      <c r="K19" s="134">
        <v>0</v>
      </c>
      <c r="L19" s="134">
        <v>0</v>
      </c>
      <c r="M19" s="134">
        <v>0</v>
      </c>
      <c r="N19" s="134"/>
      <c r="O19" s="135"/>
      <c r="P19" s="139">
        <v>0</v>
      </c>
      <c r="Q19" s="137" t="s">
        <v>27</v>
      </c>
      <c r="R19" s="99"/>
    </row>
    <row r="20" spans="1:18" s="111" customFormat="1" x14ac:dyDescent="0.25">
      <c r="A20" s="104"/>
      <c r="B20" s="104"/>
      <c r="C20" s="104"/>
      <c r="D20" s="105"/>
      <c r="E20" s="105"/>
      <c r="F20" s="104"/>
      <c r="G20" s="105"/>
      <c r="H20" s="123" t="s">
        <v>200</v>
      </c>
      <c r="I20" s="105"/>
      <c r="J20" s="140">
        <f>SUM(J10:J19)</f>
        <v>10728</v>
      </c>
      <c r="K20" s="140">
        <f>SUM(K10:K19)</f>
        <v>29996</v>
      </c>
      <c r="L20" s="140">
        <f>SUM(L10:L19)</f>
        <v>28744</v>
      </c>
      <c r="M20" s="140">
        <f>SUM(M10:M19)</f>
        <v>0</v>
      </c>
      <c r="N20" s="140">
        <f>SUM(N10:N19)</f>
        <v>0</v>
      </c>
      <c r="O20" s="110"/>
      <c r="P20" s="140">
        <f>SUM(P10:P19)</f>
        <v>0</v>
      </c>
      <c r="Q20" s="139"/>
      <c r="R20" s="162"/>
    </row>
    <row r="21" spans="1:18" s="111" customFormat="1" x14ac:dyDescent="0.25">
      <c r="A21" s="104"/>
      <c r="B21" s="104"/>
      <c r="C21" s="104"/>
      <c r="D21" s="105"/>
      <c r="E21" s="105"/>
      <c r="F21" s="104"/>
      <c r="G21" s="105"/>
      <c r="H21" s="107"/>
      <c r="I21" s="105"/>
      <c r="J21" s="142"/>
      <c r="K21" s="142"/>
      <c r="L21" s="142"/>
      <c r="M21" s="141"/>
      <c r="N21" s="141"/>
      <c r="O21" s="110"/>
      <c r="P21" s="143"/>
      <c r="Q21" s="143"/>
      <c r="R21" s="162"/>
    </row>
    <row r="22" spans="1:18" s="111" customFormat="1" x14ac:dyDescent="0.25">
      <c r="A22" s="104"/>
      <c r="B22" s="104"/>
      <c r="C22" s="104"/>
      <c r="D22" s="105"/>
      <c r="E22" s="105"/>
      <c r="F22" s="104"/>
      <c r="G22" s="123" t="s">
        <v>43</v>
      </c>
      <c r="H22" s="107"/>
      <c r="I22" s="105"/>
      <c r="J22" s="142"/>
      <c r="K22" s="142"/>
      <c r="L22" s="142"/>
      <c r="M22" s="141"/>
      <c r="N22" s="141"/>
      <c r="O22" s="110"/>
      <c r="P22" s="143"/>
      <c r="Q22" s="143"/>
      <c r="R22" s="162"/>
    </row>
    <row r="23" spans="1:18" s="111" customFormat="1" x14ac:dyDescent="0.25">
      <c r="A23" s="104">
        <v>2019</v>
      </c>
      <c r="B23" s="104" t="s">
        <v>21</v>
      </c>
      <c r="C23" s="104" t="s">
        <v>22</v>
      </c>
      <c r="D23" s="131" t="s">
        <v>23</v>
      </c>
      <c r="E23" s="131" t="s">
        <v>48</v>
      </c>
      <c r="F23" s="132" t="s">
        <v>25</v>
      </c>
      <c r="G23" s="105"/>
      <c r="H23" s="138">
        <v>203</v>
      </c>
      <c r="I23" s="107" t="s">
        <v>169</v>
      </c>
      <c r="J23" s="134">
        <v>0</v>
      </c>
      <c r="K23" s="134">
        <v>0</v>
      </c>
      <c r="L23" s="134">
        <v>0</v>
      </c>
      <c r="M23" s="134">
        <v>400</v>
      </c>
      <c r="N23" s="144">
        <v>300</v>
      </c>
      <c r="O23" s="135"/>
      <c r="P23" s="145">
        <v>300</v>
      </c>
      <c r="Q23" s="146" t="s">
        <v>27</v>
      </c>
      <c r="R23" s="165"/>
    </row>
    <row r="24" spans="1:18" s="111" customFormat="1" x14ac:dyDescent="0.25">
      <c r="A24" s="104">
        <v>2019</v>
      </c>
      <c r="B24" s="104" t="s">
        <v>21</v>
      </c>
      <c r="C24" s="104" t="s">
        <v>22</v>
      </c>
      <c r="D24" s="131" t="s">
        <v>23</v>
      </c>
      <c r="E24" s="131" t="s">
        <v>49</v>
      </c>
      <c r="F24" s="132" t="s">
        <v>25</v>
      </c>
      <c r="G24" s="105"/>
      <c r="H24" s="138">
        <v>205</v>
      </c>
      <c r="I24" s="107" t="s">
        <v>100</v>
      </c>
      <c r="J24" s="134">
        <v>1000</v>
      </c>
      <c r="K24" s="134">
        <v>750</v>
      </c>
      <c r="L24" s="134">
        <v>750</v>
      </c>
      <c r="M24" s="134">
        <v>750</v>
      </c>
      <c r="N24" s="144">
        <v>500</v>
      </c>
      <c r="O24" s="135"/>
      <c r="P24" s="145">
        <v>500</v>
      </c>
      <c r="Q24" s="146" t="s">
        <v>27</v>
      </c>
      <c r="R24" s="165"/>
    </row>
    <row r="25" spans="1:18" s="111" customFormat="1" x14ac:dyDescent="0.25">
      <c r="A25" s="104"/>
      <c r="B25" s="104"/>
      <c r="C25" s="104"/>
      <c r="D25" s="131"/>
      <c r="E25" s="131"/>
      <c r="F25" s="132"/>
      <c r="G25" s="105"/>
      <c r="H25" s="138">
        <v>206</v>
      </c>
      <c r="I25" s="107" t="s">
        <v>234</v>
      </c>
      <c r="J25" s="134">
        <v>0</v>
      </c>
      <c r="K25" s="134">
        <v>0</v>
      </c>
      <c r="L25" s="134">
        <v>0</v>
      </c>
      <c r="M25" s="134">
        <v>0</v>
      </c>
      <c r="N25" s="144">
        <v>0</v>
      </c>
      <c r="O25" s="135"/>
      <c r="P25" s="145">
        <v>0</v>
      </c>
      <c r="Q25" s="146"/>
      <c r="R25" s="135" t="s">
        <v>288</v>
      </c>
    </row>
    <row r="26" spans="1:18" s="111" customFormat="1" x14ac:dyDescent="0.25">
      <c r="A26" s="104"/>
      <c r="B26" s="104"/>
      <c r="C26" s="104"/>
      <c r="D26" s="131"/>
      <c r="E26" s="131"/>
      <c r="F26" s="132"/>
      <c r="G26" s="105"/>
      <c r="H26" s="138">
        <v>207</v>
      </c>
      <c r="I26" s="107" t="s">
        <v>235</v>
      </c>
      <c r="J26" s="134">
        <v>1000</v>
      </c>
      <c r="K26" s="134">
        <v>750</v>
      </c>
      <c r="L26" s="134">
        <v>750</v>
      </c>
      <c r="M26" s="134">
        <v>750</v>
      </c>
      <c r="N26" s="144">
        <v>500</v>
      </c>
      <c r="O26" s="135"/>
      <c r="P26" s="145">
        <v>585</v>
      </c>
      <c r="Q26" s="146"/>
      <c r="R26" s="135"/>
    </row>
    <row r="27" spans="1:18" s="111" customFormat="1" x14ac:dyDescent="0.25">
      <c r="A27" s="104">
        <v>2019</v>
      </c>
      <c r="B27" s="104" t="s">
        <v>21</v>
      </c>
      <c r="C27" s="104" t="s">
        <v>22</v>
      </c>
      <c r="D27" s="131" t="s">
        <v>23</v>
      </c>
      <c r="E27" s="131" t="s">
        <v>50</v>
      </c>
      <c r="F27" s="132" t="s">
        <v>25</v>
      </c>
      <c r="G27" s="105"/>
      <c r="H27" s="138">
        <v>210</v>
      </c>
      <c r="I27" s="107" t="s">
        <v>105</v>
      </c>
      <c r="J27" s="147">
        <v>100</v>
      </c>
      <c r="K27" s="147">
        <v>100</v>
      </c>
      <c r="L27" s="147">
        <v>100</v>
      </c>
      <c r="M27" s="147">
        <v>100</v>
      </c>
      <c r="N27" s="148">
        <v>100</v>
      </c>
      <c r="O27" s="135"/>
      <c r="P27" s="149">
        <v>100</v>
      </c>
      <c r="Q27" s="146" t="s">
        <v>27</v>
      </c>
      <c r="R27" s="135"/>
    </row>
    <row r="28" spans="1:18" s="111" customFormat="1" x14ac:dyDescent="0.25">
      <c r="A28" s="104"/>
      <c r="B28" s="104"/>
      <c r="C28" s="104"/>
      <c r="D28" s="131"/>
      <c r="E28" s="131"/>
      <c r="F28" s="132"/>
      <c r="G28" s="105"/>
      <c r="H28" s="123" t="s">
        <v>56</v>
      </c>
      <c r="I28" s="105"/>
      <c r="J28" s="140">
        <f>SUM(J23:J27)</f>
        <v>2100</v>
      </c>
      <c r="K28" s="140">
        <f>SUM(K23:K27)</f>
        <v>1600</v>
      </c>
      <c r="L28" s="140">
        <f>SUM(L23:L27)</f>
        <v>1600</v>
      </c>
      <c r="M28" s="140">
        <f>SUM(M23:M27)</f>
        <v>2000</v>
      </c>
      <c r="N28" s="140">
        <f>SUM(N23:N27)</f>
        <v>1400</v>
      </c>
      <c r="O28" s="110"/>
      <c r="P28" s="140">
        <f>SUM(P23:P27)</f>
        <v>1485</v>
      </c>
      <c r="Q28" s="143"/>
      <c r="R28" s="110"/>
    </row>
    <row r="29" spans="1:18" s="111" customFormat="1" x14ac:dyDescent="0.25">
      <c r="A29" s="104"/>
      <c r="B29" s="104"/>
      <c r="C29" s="104"/>
      <c r="D29" s="131"/>
      <c r="E29" s="131"/>
      <c r="F29" s="132"/>
      <c r="G29" s="105"/>
      <c r="H29" s="123"/>
      <c r="I29" s="105"/>
      <c r="J29" s="142"/>
      <c r="K29" s="142"/>
      <c r="L29" s="142"/>
      <c r="M29" s="141"/>
      <c r="N29" s="141"/>
      <c r="O29" s="110"/>
      <c r="P29" s="143"/>
      <c r="Q29" s="143"/>
      <c r="R29" s="110"/>
    </row>
    <row r="30" spans="1:18" s="111" customFormat="1" x14ac:dyDescent="0.25">
      <c r="A30" s="104">
        <v>2019</v>
      </c>
      <c r="B30" s="104" t="s">
        <v>21</v>
      </c>
      <c r="C30" s="104" t="s">
        <v>22</v>
      </c>
      <c r="D30" s="131" t="s">
        <v>23</v>
      </c>
      <c r="E30" s="131" t="s">
        <v>51</v>
      </c>
      <c r="F30" s="132" t="s">
        <v>25</v>
      </c>
      <c r="G30" s="243" t="s">
        <v>93</v>
      </c>
      <c r="H30" s="244"/>
      <c r="I30" s="244"/>
      <c r="J30" s="150"/>
      <c r="K30" s="150"/>
      <c r="L30" s="150"/>
      <c r="M30" s="150"/>
      <c r="N30" s="151"/>
      <c r="O30" s="152"/>
      <c r="P30" s="145">
        <v>0</v>
      </c>
      <c r="Q30" s="146" t="s">
        <v>27</v>
      </c>
      <c r="R30" s="152"/>
    </row>
    <row r="31" spans="1:18" s="111" customFormat="1" x14ac:dyDescent="0.25">
      <c r="A31" s="104">
        <v>2019</v>
      </c>
      <c r="B31" s="104" t="s">
        <v>21</v>
      </c>
      <c r="C31" s="104" t="s">
        <v>22</v>
      </c>
      <c r="D31" s="131" t="s">
        <v>23</v>
      </c>
      <c r="E31" s="131" t="s">
        <v>52</v>
      </c>
      <c r="F31" s="132" t="s">
        <v>25</v>
      </c>
      <c r="G31" s="105"/>
      <c r="H31" s="138">
        <v>325</v>
      </c>
      <c r="I31" s="107" t="s">
        <v>236</v>
      </c>
      <c r="J31" s="150">
        <v>0</v>
      </c>
      <c r="K31" s="150">
        <v>0</v>
      </c>
      <c r="L31" s="150">
        <v>0</v>
      </c>
      <c r="M31" s="150">
        <v>0</v>
      </c>
      <c r="N31" s="151">
        <v>0</v>
      </c>
      <c r="O31" s="135"/>
      <c r="P31" s="149">
        <v>0</v>
      </c>
      <c r="Q31" s="146" t="s">
        <v>27</v>
      </c>
      <c r="R31" s="135"/>
    </row>
    <row r="32" spans="1:18" s="111" customFormat="1" x14ac:dyDescent="0.25">
      <c r="A32" s="104"/>
      <c r="B32" s="104"/>
      <c r="C32" s="104"/>
      <c r="D32" s="131"/>
      <c r="E32" s="131"/>
      <c r="F32" s="132"/>
      <c r="G32" s="105"/>
      <c r="H32" s="243" t="s">
        <v>94</v>
      </c>
      <c r="I32" s="244"/>
      <c r="J32" s="140">
        <f>SUM(J31)</f>
        <v>0</v>
      </c>
      <c r="K32" s="140">
        <f>SUM(K31)</f>
        <v>0</v>
      </c>
      <c r="L32" s="140">
        <f>SUM(L31)</f>
        <v>0</v>
      </c>
      <c r="M32" s="140">
        <f>SUM(M31)</f>
        <v>0</v>
      </c>
      <c r="N32" s="140">
        <f>SUM(N31)</f>
        <v>0</v>
      </c>
      <c r="O32" s="152"/>
      <c r="P32" s="140">
        <f>SUM(P31)</f>
        <v>0</v>
      </c>
      <c r="Q32" s="146"/>
      <c r="R32" s="175"/>
    </row>
    <row r="33" spans="1:18" s="111" customFormat="1" x14ac:dyDescent="0.25">
      <c r="A33" s="104"/>
      <c r="B33" s="104"/>
      <c r="C33" s="104"/>
      <c r="D33" s="105"/>
      <c r="E33" s="105"/>
      <c r="F33" s="104"/>
      <c r="G33" s="105"/>
      <c r="H33" s="107"/>
      <c r="I33" s="105"/>
      <c r="J33" s="142"/>
      <c r="K33" s="142"/>
      <c r="L33" s="142"/>
      <c r="M33" s="141"/>
      <c r="N33" s="141"/>
      <c r="O33" s="110"/>
      <c r="P33" s="143"/>
      <c r="Q33" s="143"/>
    </row>
    <row r="34" spans="1:18" s="111" customFormat="1" x14ac:dyDescent="0.25">
      <c r="A34" s="104"/>
      <c r="B34" s="104"/>
      <c r="C34" s="104"/>
      <c r="D34" s="105"/>
      <c r="E34" s="105"/>
      <c r="F34" s="104"/>
      <c r="G34" s="123" t="s">
        <v>217</v>
      </c>
      <c r="H34" s="107"/>
      <c r="I34" s="105"/>
      <c r="J34" s="153"/>
      <c r="K34" s="153"/>
      <c r="L34" s="153"/>
      <c r="M34" s="150"/>
      <c r="N34" s="150"/>
      <c r="O34" s="110"/>
      <c r="P34" s="139"/>
      <c r="Q34" s="139"/>
    </row>
    <row r="35" spans="1:18" s="111" customFormat="1" ht="30" x14ac:dyDescent="0.25">
      <c r="A35" s="104"/>
      <c r="B35" s="104"/>
      <c r="C35" s="104"/>
      <c r="D35" s="105"/>
      <c r="E35" s="105"/>
      <c r="F35" s="104"/>
      <c r="G35" s="123"/>
      <c r="H35" s="107">
        <v>406</v>
      </c>
      <c r="I35" s="105" t="s">
        <v>238</v>
      </c>
      <c r="J35" s="153">
        <v>2500</v>
      </c>
      <c r="K35" s="153">
        <v>2500</v>
      </c>
      <c r="L35" s="153">
        <v>5100</v>
      </c>
      <c r="M35" s="150">
        <v>6000</v>
      </c>
      <c r="N35" s="139">
        <v>6250</v>
      </c>
      <c r="O35" s="167"/>
      <c r="P35" s="139">
        <v>6250</v>
      </c>
      <c r="Q35" s="139"/>
      <c r="R35" s="174" t="s">
        <v>455</v>
      </c>
    </row>
    <row r="36" spans="1:18" s="111" customFormat="1" ht="45" x14ac:dyDescent="0.25">
      <c r="A36" s="104"/>
      <c r="B36" s="104"/>
      <c r="C36" s="104"/>
      <c r="D36" s="105"/>
      <c r="E36" s="105"/>
      <c r="F36" s="104"/>
      <c r="G36" s="123"/>
      <c r="H36" s="107">
        <v>407</v>
      </c>
      <c r="I36" s="105" t="s">
        <v>239</v>
      </c>
      <c r="J36" s="153">
        <v>2500</v>
      </c>
      <c r="K36" s="153">
        <v>2500</v>
      </c>
      <c r="L36" s="153">
        <v>2500</v>
      </c>
      <c r="M36" s="150">
        <v>5000</v>
      </c>
      <c r="N36" s="170">
        <v>5000</v>
      </c>
      <c r="O36" s="167"/>
      <c r="P36" s="139">
        <v>7000</v>
      </c>
      <c r="Q36" s="139"/>
      <c r="R36" s="174" t="s">
        <v>453</v>
      </c>
    </row>
    <row r="37" spans="1:18" s="111" customFormat="1" x14ac:dyDescent="0.25">
      <c r="A37" s="104"/>
      <c r="B37" s="104"/>
      <c r="C37" s="104"/>
      <c r="D37" s="105"/>
      <c r="E37" s="105"/>
      <c r="F37" s="104"/>
      <c r="G37" s="123"/>
      <c r="H37" s="107">
        <v>408</v>
      </c>
      <c r="I37" s="105" t="s">
        <v>240</v>
      </c>
      <c r="J37" s="153">
        <v>2000</v>
      </c>
      <c r="K37" s="153">
        <v>3000</v>
      </c>
      <c r="L37" s="153">
        <v>3000</v>
      </c>
      <c r="M37" s="150">
        <v>3000</v>
      </c>
      <c r="N37" s="150">
        <v>1000</v>
      </c>
      <c r="O37" s="167"/>
      <c r="P37" s="139">
        <v>1000</v>
      </c>
      <c r="Q37" s="139"/>
      <c r="R37" s="168" t="s">
        <v>454</v>
      </c>
    </row>
    <row r="38" spans="1:18" s="111" customFormat="1" x14ac:dyDescent="0.25">
      <c r="A38" s="104"/>
      <c r="B38" s="104"/>
      <c r="C38" s="104"/>
      <c r="D38" s="105"/>
      <c r="E38" s="105"/>
      <c r="F38" s="104"/>
      <c r="G38" s="123"/>
      <c r="H38" s="107">
        <v>420</v>
      </c>
      <c r="I38" s="105" t="s">
        <v>119</v>
      </c>
      <c r="J38" s="153">
        <v>500</v>
      </c>
      <c r="K38" s="153">
        <v>500</v>
      </c>
      <c r="L38" s="153">
        <v>1479</v>
      </c>
      <c r="M38" s="150">
        <v>1500</v>
      </c>
      <c r="N38" s="150">
        <v>150</v>
      </c>
      <c r="O38" s="167"/>
      <c r="P38" s="139">
        <v>415</v>
      </c>
      <c r="Q38" s="139"/>
      <c r="R38" s="174" t="s">
        <v>456</v>
      </c>
    </row>
    <row r="39" spans="1:18" s="111" customFormat="1" ht="30" x14ac:dyDescent="0.25">
      <c r="A39" s="104"/>
      <c r="B39" s="104"/>
      <c r="C39" s="104"/>
      <c r="D39" s="105"/>
      <c r="E39" s="105"/>
      <c r="F39" s="104"/>
      <c r="G39" s="123"/>
      <c r="H39" s="107">
        <v>425</v>
      </c>
      <c r="I39" s="105" t="s">
        <v>120</v>
      </c>
      <c r="J39" s="153">
        <v>2000</v>
      </c>
      <c r="K39" s="153">
        <v>2000</v>
      </c>
      <c r="L39" s="153">
        <v>3450</v>
      </c>
      <c r="M39" s="150">
        <v>3450</v>
      </c>
      <c r="N39" s="150">
        <v>4851</v>
      </c>
      <c r="O39" s="167"/>
      <c r="P39" s="139">
        <v>6200</v>
      </c>
      <c r="Q39" s="139"/>
      <c r="R39" s="174" t="s">
        <v>287</v>
      </c>
    </row>
    <row r="40" spans="1:18" s="111" customFormat="1" x14ac:dyDescent="0.25">
      <c r="A40" s="104"/>
      <c r="B40" s="104"/>
      <c r="C40" s="104"/>
      <c r="D40" s="105"/>
      <c r="E40" s="105"/>
      <c r="F40" s="104"/>
      <c r="G40" s="123"/>
      <c r="H40" s="138">
        <v>430</v>
      </c>
      <c r="I40" s="105" t="s">
        <v>241</v>
      </c>
      <c r="J40" s="153">
        <v>5000</v>
      </c>
      <c r="K40" s="153">
        <v>1500</v>
      </c>
      <c r="L40" s="153">
        <v>3200</v>
      </c>
      <c r="M40" s="150">
        <v>3200</v>
      </c>
      <c r="N40" s="170">
        <v>3200</v>
      </c>
      <c r="O40" s="167"/>
      <c r="P40" s="139">
        <v>2000</v>
      </c>
      <c r="Q40" s="139"/>
      <c r="R40" s="168"/>
    </row>
    <row r="41" spans="1:18" s="111" customFormat="1" x14ac:dyDescent="0.25">
      <c r="A41" s="104"/>
      <c r="B41" s="104"/>
      <c r="C41" s="104"/>
      <c r="D41" s="105"/>
      <c r="E41" s="105"/>
      <c r="F41" s="104"/>
      <c r="G41" s="123"/>
      <c r="H41" s="107">
        <v>455</v>
      </c>
      <c r="I41" s="105" t="s">
        <v>242</v>
      </c>
      <c r="J41" s="153">
        <v>0</v>
      </c>
      <c r="K41" s="153">
        <v>0</v>
      </c>
      <c r="L41" s="153">
        <v>0</v>
      </c>
      <c r="M41" s="150">
        <v>0</v>
      </c>
      <c r="N41" s="150">
        <v>0</v>
      </c>
      <c r="O41" s="167"/>
      <c r="P41" s="139">
        <v>0</v>
      </c>
      <c r="Q41" s="139"/>
      <c r="R41" s="168"/>
    </row>
    <row r="42" spans="1:18" s="111" customFormat="1" x14ac:dyDescent="0.25">
      <c r="A42" s="104"/>
      <c r="B42" s="104"/>
      <c r="C42" s="104"/>
      <c r="D42" s="105"/>
      <c r="E42" s="105"/>
      <c r="F42" s="104"/>
      <c r="G42" s="123"/>
      <c r="H42" s="107">
        <v>466</v>
      </c>
      <c r="I42" s="105" t="s">
        <v>243</v>
      </c>
      <c r="J42" s="153">
        <v>0</v>
      </c>
      <c r="K42" s="153">
        <v>5000</v>
      </c>
      <c r="L42" s="153">
        <v>1675</v>
      </c>
      <c r="M42" s="150">
        <v>1000</v>
      </c>
      <c r="N42" s="150">
        <v>1000</v>
      </c>
      <c r="O42" s="167"/>
      <c r="P42" s="139">
        <v>1000</v>
      </c>
      <c r="Q42" s="139"/>
      <c r="R42" s="168"/>
    </row>
    <row r="43" spans="1:18" s="111" customFormat="1" x14ac:dyDescent="0.25">
      <c r="A43" s="104"/>
      <c r="B43" s="104"/>
      <c r="C43" s="104"/>
      <c r="D43" s="131"/>
      <c r="E43" s="131"/>
      <c r="F43" s="132"/>
      <c r="G43" s="123"/>
      <c r="H43" s="111" t="s">
        <v>237</v>
      </c>
      <c r="I43" s="105" t="s">
        <v>244</v>
      </c>
      <c r="J43" s="153">
        <v>0</v>
      </c>
      <c r="K43" s="153">
        <v>0</v>
      </c>
      <c r="L43" s="153">
        <v>0</v>
      </c>
      <c r="M43" s="150">
        <v>0</v>
      </c>
      <c r="N43" s="151">
        <v>0</v>
      </c>
      <c r="O43" s="135"/>
      <c r="P43" s="145">
        <v>0</v>
      </c>
      <c r="Q43" s="146"/>
      <c r="R43" s="164"/>
    </row>
    <row r="44" spans="1:18" s="111" customFormat="1" x14ac:dyDescent="0.25">
      <c r="A44" s="104"/>
      <c r="B44" s="104"/>
      <c r="C44" s="104"/>
      <c r="D44" s="105"/>
      <c r="E44" s="105"/>
      <c r="F44" s="104"/>
      <c r="G44" s="105"/>
      <c r="H44" s="123" t="s">
        <v>97</v>
      </c>
      <c r="I44" s="105"/>
      <c r="J44" s="140">
        <f>SUM(J35:J43)</f>
        <v>14500</v>
      </c>
      <c r="K44" s="140">
        <f t="shared" ref="K44:P44" si="0">SUM(K35:K43)</f>
        <v>17000</v>
      </c>
      <c r="L44" s="140">
        <f t="shared" si="0"/>
        <v>20404</v>
      </c>
      <c r="M44" s="140">
        <f>SUM(M35:M43)</f>
        <v>23150</v>
      </c>
      <c r="N44" s="140">
        <f t="shared" si="0"/>
        <v>21451</v>
      </c>
      <c r="O44" s="140"/>
      <c r="P44" s="140">
        <f t="shared" si="0"/>
        <v>23865</v>
      </c>
      <c r="Q44" s="139"/>
      <c r="R44" s="162"/>
    </row>
    <row r="45" spans="1:18" s="111" customFormat="1" x14ac:dyDescent="0.25">
      <c r="A45" s="104"/>
      <c r="B45" s="104"/>
      <c r="C45" s="104"/>
      <c r="D45" s="105"/>
      <c r="E45" s="105"/>
      <c r="F45" s="104"/>
      <c r="G45" s="105"/>
      <c r="H45" s="107"/>
      <c r="I45" s="105"/>
      <c r="J45" s="142"/>
      <c r="K45" s="142"/>
      <c r="L45" s="142"/>
      <c r="M45" s="141"/>
      <c r="N45" s="141"/>
      <c r="O45" s="110"/>
      <c r="P45" s="143"/>
      <c r="Q45" s="143"/>
      <c r="R45" s="162"/>
    </row>
    <row r="46" spans="1:18" s="111" customFormat="1" x14ac:dyDescent="0.25">
      <c r="A46" s="104"/>
      <c r="B46" s="104"/>
      <c r="C46" s="104"/>
      <c r="D46" s="105"/>
      <c r="E46" s="105"/>
      <c r="F46" s="104"/>
      <c r="G46" s="123" t="s">
        <v>95</v>
      </c>
      <c r="H46" s="107"/>
      <c r="I46" s="105"/>
      <c r="J46" s="153"/>
      <c r="K46" s="153"/>
      <c r="L46" s="153"/>
      <c r="M46" s="150"/>
      <c r="N46" s="150"/>
      <c r="O46" s="110"/>
      <c r="P46" s="139"/>
      <c r="Q46" s="139"/>
      <c r="R46" s="162"/>
    </row>
    <row r="47" spans="1:18" s="111" customFormat="1" x14ac:dyDescent="0.25">
      <c r="A47" s="104"/>
      <c r="B47" s="104"/>
      <c r="C47" s="104"/>
      <c r="D47" s="105"/>
      <c r="E47" s="105"/>
      <c r="F47" s="104"/>
      <c r="G47" s="123"/>
      <c r="H47" s="107">
        <v>525</v>
      </c>
      <c r="I47" s="105" t="s">
        <v>245</v>
      </c>
      <c r="J47" s="153">
        <v>0</v>
      </c>
      <c r="K47" s="153">
        <v>0</v>
      </c>
      <c r="L47" s="153">
        <v>0</v>
      </c>
      <c r="M47" s="150">
        <v>500</v>
      </c>
      <c r="N47" s="150">
        <v>278</v>
      </c>
      <c r="O47" s="167"/>
      <c r="P47" s="139">
        <v>300</v>
      </c>
      <c r="Q47" s="139"/>
      <c r="R47" s="168"/>
    </row>
    <row r="48" spans="1:18" s="111" customFormat="1" x14ac:dyDescent="0.25">
      <c r="A48" s="104"/>
      <c r="B48" s="104"/>
      <c r="C48" s="104"/>
      <c r="D48" s="131"/>
      <c r="E48" s="131"/>
      <c r="F48" s="132"/>
      <c r="G48" s="123"/>
      <c r="H48" s="138">
        <v>555</v>
      </c>
      <c r="I48" s="105" t="s">
        <v>246</v>
      </c>
      <c r="J48" s="153">
        <v>0</v>
      </c>
      <c r="K48" s="153">
        <v>0</v>
      </c>
      <c r="L48" s="153">
        <v>0</v>
      </c>
      <c r="M48" s="150">
        <v>0</v>
      </c>
      <c r="N48" s="151">
        <v>0</v>
      </c>
      <c r="O48" s="135"/>
      <c r="P48" s="145">
        <v>0</v>
      </c>
      <c r="Q48" s="146"/>
      <c r="R48" s="164"/>
    </row>
    <row r="49" spans="1:18" s="111" customFormat="1" x14ac:dyDescent="0.25">
      <c r="A49" s="104"/>
      <c r="B49" s="104"/>
      <c r="C49" s="104"/>
      <c r="D49" s="105"/>
      <c r="E49" s="105"/>
      <c r="F49" s="104"/>
      <c r="G49" s="105"/>
      <c r="H49" s="123" t="s">
        <v>97</v>
      </c>
      <c r="I49" s="105"/>
      <c r="J49" s="140">
        <f>SUM(J48)</f>
        <v>0</v>
      </c>
      <c r="K49" s="140">
        <f>SUM(K48)</f>
        <v>0</v>
      </c>
      <c r="L49" s="140">
        <f>SUM(L48)</f>
        <v>0</v>
      </c>
      <c r="M49" s="140">
        <f>SUM(M47:M48)</f>
        <v>500</v>
      </c>
      <c r="N49" s="140">
        <f t="shared" ref="N49:P49" si="1">SUM(N47:N48)</f>
        <v>278</v>
      </c>
      <c r="O49" s="140">
        <f t="shared" si="1"/>
        <v>0</v>
      </c>
      <c r="P49" s="140">
        <f t="shared" si="1"/>
        <v>300</v>
      </c>
      <c r="Q49" s="139"/>
      <c r="R49" s="162"/>
    </row>
    <row r="50" spans="1:18" s="111" customFormat="1" x14ac:dyDescent="0.25">
      <c r="A50" s="104"/>
      <c r="B50" s="104"/>
      <c r="C50" s="104"/>
      <c r="D50" s="105"/>
      <c r="E50" s="105"/>
      <c r="F50" s="104"/>
      <c r="G50" s="105"/>
      <c r="H50" s="123"/>
      <c r="I50" s="105"/>
      <c r="J50" s="153"/>
      <c r="K50" s="153"/>
      <c r="L50" s="153"/>
      <c r="M50" s="150"/>
      <c r="N50" s="150"/>
      <c r="O50" s="110"/>
      <c r="P50" s="139"/>
      <c r="Q50" s="139"/>
      <c r="R50" s="162"/>
    </row>
    <row r="51" spans="1:18" s="111" customFormat="1" x14ac:dyDescent="0.25">
      <c r="A51" s="104"/>
      <c r="B51" s="104"/>
      <c r="C51" s="104"/>
      <c r="D51" s="105"/>
      <c r="E51" s="105"/>
      <c r="F51" s="104"/>
      <c r="G51" s="123" t="s">
        <v>73</v>
      </c>
      <c r="H51" s="107"/>
      <c r="I51" s="105"/>
      <c r="J51" s="153"/>
      <c r="K51" s="153"/>
      <c r="L51" s="153"/>
      <c r="M51" s="150"/>
      <c r="N51" s="150"/>
      <c r="O51" s="110"/>
      <c r="P51" s="139"/>
      <c r="Q51" s="139"/>
      <c r="R51" s="162"/>
    </row>
    <row r="52" spans="1:18" s="111" customFormat="1" x14ac:dyDescent="0.25">
      <c r="A52" s="104">
        <v>2019</v>
      </c>
      <c r="B52" s="104" t="s">
        <v>21</v>
      </c>
      <c r="C52" s="104" t="s">
        <v>22</v>
      </c>
      <c r="D52" s="131" t="s">
        <v>23</v>
      </c>
      <c r="E52" s="131" t="s">
        <v>76</v>
      </c>
      <c r="F52" s="132" t="s">
        <v>25</v>
      </c>
      <c r="G52" s="105"/>
      <c r="H52" s="138">
        <v>605</v>
      </c>
      <c r="I52" s="107" t="s">
        <v>286</v>
      </c>
      <c r="J52" s="155">
        <v>7000</v>
      </c>
      <c r="K52" s="155">
        <v>0</v>
      </c>
      <c r="L52" s="155">
        <v>0</v>
      </c>
      <c r="M52" s="154">
        <v>0</v>
      </c>
      <c r="N52" s="156">
        <v>0</v>
      </c>
      <c r="O52" s="135"/>
      <c r="P52" s="157">
        <v>83000</v>
      </c>
      <c r="Q52" s="158" t="s">
        <v>27</v>
      </c>
      <c r="R52" s="171" t="s">
        <v>375</v>
      </c>
    </row>
    <row r="53" spans="1:18" s="111" customFormat="1" x14ac:dyDescent="0.25">
      <c r="A53" s="104"/>
      <c r="B53" s="104"/>
      <c r="C53" s="104"/>
      <c r="D53" s="105"/>
      <c r="E53" s="105"/>
      <c r="F53" s="104"/>
      <c r="G53" s="105"/>
      <c r="H53" s="123" t="s">
        <v>77</v>
      </c>
      <c r="I53" s="105"/>
      <c r="J53" s="150">
        <f>SUM(J52)</f>
        <v>7000</v>
      </c>
      <c r="K53" s="150">
        <f>SUM(K52)</f>
        <v>0</v>
      </c>
      <c r="L53" s="150">
        <f>SUM(L52)</f>
        <v>0</v>
      </c>
      <c r="M53" s="150">
        <f>SUM(M52)</f>
        <v>0</v>
      </c>
      <c r="N53" s="150">
        <f>SUM(N52)</f>
        <v>0</v>
      </c>
      <c r="O53" s="150"/>
      <c r="P53" s="150">
        <f t="shared" ref="P53:Q53" si="2">SUM(P52)</f>
        <v>83000</v>
      </c>
      <c r="Q53" s="150">
        <f t="shared" si="2"/>
        <v>0</v>
      </c>
      <c r="R53" s="150"/>
    </row>
    <row r="54" spans="1:18" s="111" customFormat="1" x14ac:dyDescent="0.25">
      <c r="A54" s="104"/>
      <c r="B54" s="104"/>
      <c r="C54" s="104"/>
      <c r="D54" s="105"/>
      <c r="E54" s="105"/>
      <c r="F54" s="104"/>
      <c r="G54" s="105"/>
      <c r="H54" s="123"/>
      <c r="I54" s="105"/>
      <c r="J54" s="150"/>
      <c r="K54" s="150"/>
      <c r="L54" s="150"/>
      <c r="M54" s="150"/>
      <c r="N54" s="150"/>
      <c r="O54" s="110"/>
      <c r="P54" s="150"/>
      <c r="Q54" s="139"/>
      <c r="R54" s="162"/>
    </row>
    <row r="55" spans="1:18" s="111" customFormat="1" x14ac:dyDescent="0.25">
      <c r="A55" s="104"/>
      <c r="B55" s="104"/>
      <c r="C55" s="104"/>
      <c r="D55" s="105"/>
      <c r="E55" s="105"/>
      <c r="F55" s="104"/>
      <c r="G55" s="123" t="s">
        <v>98</v>
      </c>
      <c r="H55" s="107"/>
      <c r="I55" s="105"/>
      <c r="J55" s="153"/>
      <c r="K55" s="153"/>
      <c r="L55" s="153"/>
      <c r="M55" s="150"/>
      <c r="N55" s="150"/>
      <c r="O55" s="110"/>
      <c r="P55" s="139"/>
      <c r="Q55" s="139"/>
      <c r="R55" s="162"/>
    </row>
    <row r="56" spans="1:18" s="111" customFormat="1" x14ac:dyDescent="0.25">
      <c r="A56" s="104"/>
      <c r="B56" s="104"/>
      <c r="C56" s="104"/>
      <c r="D56" s="105"/>
      <c r="E56" s="105"/>
      <c r="F56" s="104"/>
      <c r="G56" s="123"/>
      <c r="H56" s="107">
        <v>700</v>
      </c>
      <c r="I56" s="105" t="s">
        <v>140</v>
      </c>
      <c r="J56" s="153">
        <v>0</v>
      </c>
      <c r="K56" s="153">
        <v>0</v>
      </c>
      <c r="L56" s="153">
        <v>0</v>
      </c>
      <c r="M56" s="150">
        <v>5650</v>
      </c>
      <c r="N56" s="150">
        <v>0</v>
      </c>
      <c r="O56" s="110"/>
      <c r="P56" s="139">
        <v>0</v>
      </c>
      <c r="Q56" s="139"/>
      <c r="R56" s="162"/>
    </row>
    <row r="57" spans="1:18" s="111" customFormat="1" x14ac:dyDescent="0.25">
      <c r="A57" s="104">
        <v>2019</v>
      </c>
      <c r="B57" s="104" t="s">
        <v>21</v>
      </c>
      <c r="C57" s="104" t="s">
        <v>22</v>
      </c>
      <c r="D57" s="131" t="s">
        <v>23</v>
      </c>
      <c r="E57" s="131" t="s">
        <v>76</v>
      </c>
      <c r="F57" s="132" t="s">
        <v>25</v>
      </c>
      <c r="G57" s="105"/>
      <c r="H57" s="138">
        <v>717</v>
      </c>
      <c r="I57" s="107" t="s">
        <v>247</v>
      </c>
      <c r="J57" s="155">
        <v>10000</v>
      </c>
      <c r="K57" s="155">
        <v>0</v>
      </c>
      <c r="L57" s="155">
        <v>0</v>
      </c>
      <c r="M57" s="154">
        <v>0</v>
      </c>
      <c r="N57" s="156">
        <v>0</v>
      </c>
      <c r="O57" s="135"/>
      <c r="P57" s="157">
        <v>0</v>
      </c>
      <c r="Q57" s="158" t="s">
        <v>27</v>
      </c>
      <c r="R57" s="164"/>
    </row>
    <row r="58" spans="1:18" s="111" customFormat="1" x14ac:dyDescent="0.25">
      <c r="A58" s="104"/>
      <c r="B58" s="104"/>
      <c r="C58" s="104"/>
      <c r="D58" s="105"/>
      <c r="E58" s="105"/>
      <c r="F58" s="104"/>
      <c r="G58" s="105"/>
      <c r="H58" s="123" t="s">
        <v>77</v>
      </c>
      <c r="I58" s="105"/>
      <c r="J58" s="150">
        <f>SUM(J57)</f>
        <v>10000</v>
      </c>
      <c r="K58" s="150">
        <f>SUM(K57)</f>
        <v>0</v>
      </c>
      <c r="L58" s="150">
        <f>SUM(L57)</f>
        <v>0</v>
      </c>
      <c r="M58" s="150">
        <f>SUM(M56:M57)</f>
        <v>5650</v>
      </c>
      <c r="N58" s="150">
        <f>SUM(N57)</f>
        <v>0</v>
      </c>
      <c r="O58" s="110"/>
      <c r="P58" s="150">
        <f>SUM(P57)</f>
        <v>0</v>
      </c>
      <c r="Q58" s="139"/>
      <c r="R58" s="162"/>
    </row>
    <row r="59" spans="1:18" s="111" customFormat="1" x14ac:dyDescent="0.25">
      <c r="A59" s="104"/>
      <c r="B59" s="104"/>
      <c r="C59" s="104"/>
      <c r="D59" s="105"/>
      <c r="E59" s="105"/>
      <c r="F59" s="104"/>
      <c r="G59" s="105"/>
      <c r="H59" s="123"/>
      <c r="I59" s="105"/>
      <c r="J59" s="142"/>
      <c r="K59" s="142"/>
      <c r="L59" s="142"/>
      <c r="M59" s="141"/>
      <c r="N59" s="141"/>
      <c r="O59" s="110"/>
      <c r="P59" s="143"/>
      <c r="Q59" s="143"/>
      <c r="R59" s="162"/>
    </row>
    <row r="60" spans="1:18" x14ac:dyDescent="0.25">
      <c r="G60" s="123" t="s">
        <v>78</v>
      </c>
      <c r="H60" s="123"/>
      <c r="I60" s="122"/>
      <c r="J60" s="159">
        <f>SUM(J53,J49,J32,J28,J20, J44, J58)</f>
        <v>44328</v>
      </c>
      <c r="K60" s="159">
        <f t="shared" ref="K60:Q60" si="3">SUM(K53,K49,K32,K28,K20, K44, K58)</f>
        <v>48596</v>
      </c>
      <c r="L60" s="159">
        <f t="shared" si="3"/>
        <v>50748</v>
      </c>
      <c r="M60" s="159">
        <f t="shared" si="3"/>
        <v>31300</v>
      </c>
      <c r="N60" s="159">
        <f t="shared" si="3"/>
        <v>23129</v>
      </c>
      <c r="O60" s="159"/>
      <c r="P60" s="159">
        <f t="shared" si="3"/>
        <v>108650</v>
      </c>
      <c r="Q60" s="159">
        <f t="shared" si="3"/>
        <v>0</v>
      </c>
    </row>
    <row r="61" spans="1:18" x14ac:dyDescent="0.25">
      <c r="G61" s="123"/>
      <c r="H61" s="123"/>
      <c r="I61" s="122"/>
      <c r="J61" s="161"/>
      <c r="K61" s="161"/>
      <c r="L61" s="161"/>
      <c r="M61" s="159"/>
      <c r="N61" s="159"/>
      <c r="O61" s="110"/>
      <c r="P61" s="160"/>
      <c r="Q61" s="160"/>
    </row>
  </sheetData>
  <mergeCells count="2">
    <mergeCell ref="G30:I30"/>
    <mergeCell ref="H32:I32"/>
  </mergeCells>
  <pageMargins left="0.5" right="0.5" top="0.5" bottom="0.5" header="0.3" footer="0.3"/>
  <pageSetup paperSize="5"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51"/>
  <sheetViews>
    <sheetView tabSelected="1" workbookViewId="0">
      <selection activeCell="I19" sqref="I19"/>
    </sheetView>
  </sheetViews>
  <sheetFormatPr defaultRowHeight="15" x14ac:dyDescent="0.25"/>
  <cols>
    <col min="1" max="1" width="44.140625" bestFit="1" customWidth="1"/>
    <col min="2" max="2" width="9.7109375" bestFit="1" customWidth="1"/>
    <col min="3" max="3" width="11.5703125" bestFit="1" customWidth="1"/>
    <col min="4" max="4" width="42.85546875" bestFit="1" customWidth="1"/>
    <col min="5" max="5" width="10.140625" bestFit="1" customWidth="1"/>
    <col min="6" max="6" width="65.85546875" bestFit="1" customWidth="1"/>
  </cols>
  <sheetData>
    <row r="1" spans="1:6" ht="16.5" x14ac:dyDescent="0.3">
      <c r="A1" s="245" t="s">
        <v>343</v>
      </c>
      <c r="B1" s="245"/>
      <c r="C1" s="245"/>
      <c r="D1" s="245"/>
      <c r="E1" s="246"/>
      <c r="F1" s="247"/>
    </row>
    <row r="2" spans="1:6" ht="16.5" x14ac:dyDescent="0.3">
      <c r="A2" s="198" t="s">
        <v>344</v>
      </c>
      <c r="B2" s="198" t="s">
        <v>345</v>
      </c>
      <c r="C2" s="199" t="s">
        <v>346</v>
      </c>
      <c r="D2" s="200" t="s">
        <v>347</v>
      </c>
      <c r="E2" s="198" t="s">
        <v>414</v>
      </c>
      <c r="F2" s="198" t="s">
        <v>419</v>
      </c>
    </row>
    <row r="3" spans="1:6" s="230" customFormat="1" ht="16.5" x14ac:dyDescent="0.3">
      <c r="A3" s="227" t="s">
        <v>425</v>
      </c>
      <c r="B3" s="227"/>
      <c r="C3" s="228"/>
      <c r="D3" s="229"/>
      <c r="E3" s="227"/>
      <c r="F3" s="227"/>
    </row>
    <row r="4" spans="1:6" s="201" customFormat="1" ht="16.5" x14ac:dyDescent="0.3">
      <c r="A4" s="202" t="s">
        <v>361</v>
      </c>
      <c r="B4" s="202" t="s">
        <v>0</v>
      </c>
      <c r="C4" s="203">
        <v>80714</v>
      </c>
      <c r="D4" s="204" t="s">
        <v>362</v>
      </c>
      <c r="E4" s="202" t="s">
        <v>418</v>
      </c>
      <c r="F4" s="222"/>
    </row>
    <row r="5" spans="1:6" s="201" customFormat="1" ht="16.5" x14ac:dyDescent="0.3">
      <c r="A5" s="202" t="s">
        <v>417</v>
      </c>
      <c r="B5" s="202" t="s">
        <v>0</v>
      </c>
      <c r="C5" s="203">
        <v>43825</v>
      </c>
      <c r="D5" s="204" t="s">
        <v>362</v>
      </c>
      <c r="E5" s="202" t="s">
        <v>418</v>
      </c>
      <c r="F5" s="202" t="s">
        <v>420</v>
      </c>
    </row>
    <row r="6" spans="1:6" s="201" customFormat="1" ht="16.5" x14ac:dyDescent="0.3">
      <c r="A6" s="202" t="s">
        <v>369</v>
      </c>
      <c r="B6" s="202" t="s">
        <v>0</v>
      </c>
      <c r="C6" s="203">
        <v>322847</v>
      </c>
      <c r="D6" s="204"/>
      <c r="E6" s="202" t="s">
        <v>415</v>
      </c>
      <c r="F6" s="222"/>
    </row>
    <row r="7" spans="1:6" s="201" customFormat="1" ht="16.5" x14ac:dyDescent="0.3">
      <c r="A7" s="224"/>
      <c r="B7" s="224" t="s">
        <v>444</v>
      </c>
      <c r="C7" s="225">
        <f>SUM(C4:C6)</f>
        <v>447386</v>
      </c>
      <c r="D7" s="226" t="s">
        <v>445</v>
      </c>
      <c r="E7" s="224"/>
    </row>
    <row r="8" spans="1:6" s="201" customFormat="1" ht="16.5" x14ac:dyDescent="0.3">
      <c r="A8" s="224" t="s">
        <v>424</v>
      </c>
      <c r="B8" s="224"/>
      <c r="C8" s="225"/>
      <c r="D8" s="226"/>
      <c r="E8" s="224"/>
    </row>
    <row r="9" spans="1:6" s="201" customFormat="1" ht="16.5" x14ac:dyDescent="0.3">
      <c r="A9" s="202" t="s">
        <v>348</v>
      </c>
      <c r="B9" s="202" t="s">
        <v>0</v>
      </c>
      <c r="C9" s="203">
        <v>17715</v>
      </c>
      <c r="D9" s="204" t="s">
        <v>349</v>
      </c>
      <c r="E9" s="202" t="s">
        <v>416</v>
      </c>
      <c r="F9" s="202" t="s">
        <v>421</v>
      </c>
    </row>
    <row r="10" spans="1:6" s="201" customFormat="1" ht="16.5" x14ac:dyDescent="0.3">
      <c r="A10" s="202" t="s">
        <v>363</v>
      </c>
      <c r="B10" s="202" t="s">
        <v>0</v>
      </c>
      <c r="C10" s="203">
        <v>30000</v>
      </c>
      <c r="D10" s="204" t="s">
        <v>364</v>
      </c>
      <c r="E10" s="202" t="s">
        <v>416</v>
      </c>
      <c r="F10" s="202" t="s">
        <v>421</v>
      </c>
    </row>
    <row r="11" spans="1:6" s="201" customFormat="1" ht="16.5" x14ac:dyDescent="0.3">
      <c r="A11" s="202" t="s">
        <v>350</v>
      </c>
      <c r="B11" s="202" t="s">
        <v>0</v>
      </c>
      <c r="C11" s="203">
        <v>200000</v>
      </c>
      <c r="D11" s="204"/>
      <c r="E11" s="202" t="s">
        <v>416</v>
      </c>
      <c r="F11" s="202" t="s">
        <v>421</v>
      </c>
    </row>
    <row r="12" spans="1:6" s="201" customFormat="1" ht="16.5" x14ac:dyDescent="0.3">
      <c r="A12" s="224"/>
      <c r="B12" s="224" t="s">
        <v>444</v>
      </c>
      <c r="C12" s="225">
        <f>SUM(C9:C11)</f>
        <v>247715</v>
      </c>
      <c r="D12" s="226"/>
      <c r="E12" s="224"/>
      <c r="F12" s="224"/>
    </row>
    <row r="13" spans="1:6" s="201" customFormat="1" ht="16.5" x14ac:dyDescent="0.3">
      <c r="A13" s="224" t="s">
        <v>426</v>
      </c>
      <c r="B13" s="224"/>
      <c r="C13" s="225"/>
      <c r="D13" s="226"/>
      <c r="E13" s="224"/>
      <c r="F13" s="224"/>
    </row>
    <row r="14" spans="1:6" s="201" customFormat="1" ht="16.5" x14ac:dyDescent="0.3">
      <c r="A14" s="205" t="s">
        <v>357</v>
      </c>
      <c r="B14" s="205" t="s">
        <v>162</v>
      </c>
      <c r="C14" s="206">
        <v>47223</v>
      </c>
      <c r="D14" s="207" t="s">
        <v>362</v>
      </c>
      <c r="E14" s="205" t="s">
        <v>427</v>
      </c>
      <c r="F14" s="223"/>
    </row>
    <row r="15" spans="1:6" s="201" customFormat="1" ht="16.5" x14ac:dyDescent="0.3">
      <c r="A15" s="205" t="s">
        <v>370</v>
      </c>
      <c r="B15" s="205" t="s">
        <v>162</v>
      </c>
      <c r="C15" s="206">
        <v>56067</v>
      </c>
      <c r="D15" s="207" t="s">
        <v>362</v>
      </c>
      <c r="E15" s="205" t="s">
        <v>427</v>
      </c>
      <c r="F15" s="223"/>
    </row>
    <row r="16" spans="1:6" s="201" customFormat="1" ht="16.5" x14ac:dyDescent="0.3">
      <c r="A16" s="205" t="s">
        <v>358</v>
      </c>
      <c r="B16" s="205" t="s">
        <v>162</v>
      </c>
      <c r="C16" s="206">
        <v>47223</v>
      </c>
      <c r="D16" s="207" t="s">
        <v>362</v>
      </c>
      <c r="E16" s="205" t="s">
        <v>427</v>
      </c>
      <c r="F16" s="223"/>
    </row>
    <row r="17" spans="1:6" s="201" customFormat="1" ht="16.5" x14ac:dyDescent="0.3">
      <c r="A17" s="205" t="s">
        <v>358</v>
      </c>
      <c r="B17" s="205" t="s">
        <v>162</v>
      </c>
      <c r="C17" s="206">
        <v>47223</v>
      </c>
      <c r="D17" s="207" t="s">
        <v>362</v>
      </c>
      <c r="E17" s="205" t="s">
        <v>427</v>
      </c>
      <c r="F17" s="223"/>
    </row>
    <row r="18" spans="1:6" s="201" customFormat="1" ht="16.5" x14ac:dyDescent="0.3">
      <c r="A18" s="224"/>
      <c r="B18" s="224" t="s">
        <v>444</v>
      </c>
      <c r="C18" s="225">
        <f>SUM(C14:C17)</f>
        <v>197736</v>
      </c>
      <c r="D18" s="226"/>
      <c r="E18" s="224"/>
    </row>
    <row r="19" spans="1:6" s="201" customFormat="1" ht="16.5" x14ac:dyDescent="0.3">
      <c r="A19" s="224" t="s">
        <v>428</v>
      </c>
      <c r="B19" s="224"/>
      <c r="C19" s="225"/>
      <c r="D19" s="226"/>
      <c r="E19" s="224"/>
    </row>
    <row r="20" spans="1:6" s="201" customFormat="1" ht="16.5" x14ac:dyDescent="0.3">
      <c r="A20" s="205" t="s">
        <v>351</v>
      </c>
      <c r="B20" s="205" t="s">
        <v>162</v>
      </c>
      <c r="C20" s="206">
        <v>15000</v>
      </c>
      <c r="D20" s="207" t="s">
        <v>352</v>
      </c>
      <c r="E20" s="205" t="s">
        <v>422</v>
      </c>
      <c r="F20" s="223"/>
    </row>
    <row r="21" spans="1:6" ht="16.5" x14ac:dyDescent="0.3">
      <c r="A21" s="205" t="s">
        <v>353</v>
      </c>
      <c r="B21" s="205" t="s">
        <v>162</v>
      </c>
      <c r="C21" s="206">
        <v>202339</v>
      </c>
      <c r="D21" s="207" t="s">
        <v>354</v>
      </c>
      <c r="E21" s="205" t="s">
        <v>422</v>
      </c>
      <c r="F21" s="223"/>
    </row>
    <row r="22" spans="1:6" ht="16.5" x14ac:dyDescent="0.3">
      <c r="A22" s="205" t="s">
        <v>355</v>
      </c>
      <c r="B22" s="205" t="s">
        <v>162</v>
      </c>
      <c r="C22" s="206">
        <v>45000</v>
      </c>
      <c r="D22" s="207" t="s">
        <v>356</v>
      </c>
      <c r="E22" s="205" t="s">
        <v>422</v>
      </c>
      <c r="F22" s="223"/>
    </row>
    <row r="23" spans="1:6" s="201" customFormat="1" ht="16.5" x14ac:dyDescent="0.3">
      <c r="A23" s="224"/>
      <c r="B23" s="224" t="s">
        <v>444</v>
      </c>
      <c r="C23" s="225">
        <f>SUM(C20:C22)</f>
        <v>262339</v>
      </c>
      <c r="D23" s="226"/>
      <c r="E23" s="224"/>
    </row>
    <row r="24" spans="1:6" s="201" customFormat="1" ht="16.5" x14ac:dyDescent="0.3">
      <c r="A24" s="224" t="s">
        <v>429</v>
      </c>
      <c r="B24" s="224"/>
      <c r="C24" s="225"/>
      <c r="D24" s="226"/>
      <c r="E24" s="224"/>
    </row>
    <row r="25" spans="1:6" s="201" customFormat="1" ht="16.5" x14ac:dyDescent="0.3">
      <c r="A25" s="205" t="s">
        <v>360</v>
      </c>
      <c r="B25" s="205" t="s">
        <v>162</v>
      </c>
      <c r="C25" s="206">
        <v>4400</v>
      </c>
      <c r="D25" s="207" t="s">
        <v>371</v>
      </c>
      <c r="E25" s="205" t="s">
        <v>437</v>
      </c>
      <c r="F25" s="223"/>
    </row>
    <row r="26" spans="1:6" s="201" customFormat="1" ht="16.5" x14ac:dyDescent="0.3">
      <c r="A26" s="205" t="s">
        <v>392</v>
      </c>
      <c r="B26" s="205" t="s">
        <v>162</v>
      </c>
      <c r="C26" s="206">
        <v>17754</v>
      </c>
      <c r="D26" s="207" t="s">
        <v>393</v>
      </c>
      <c r="E26" s="205" t="s">
        <v>437</v>
      </c>
      <c r="F26" s="223"/>
    </row>
    <row r="27" spans="1:6" s="201" customFormat="1" ht="16.5" x14ac:dyDescent="0.3">
      <c r="A27" s="205" t="s">
        <v>395</v>
      </c>
      <c r="B27" s="205" t="s">
        <v>162</v>
      </c>
      <c r="C27" s="206">
        <v>18200</v>
      </c>
      <c r="D27" s="207" t="s">
        <v>394</v>
      </c>
      <c r="E27" s="205" t="s">
        <v>437</v>
      </c>
      <c r="F27" s="223"/>
    </row>
    <row r="28" spans="1:6" s="201" customFormat="1" ht="16.5" x14ac:dyDescent="0.3">
      <c r="A28" s="205" t="s">
        <v>391</v>
      </c>
      <c r="B28" s="205" t="s">
        <v>162</v>
      </c>
      <c r="C28" s="206">
        <v>52300</v>
      </c>
      <c r="D28" s="207" t="s">
        <v>423</v>
      </c>
      <c r="E28" s="205" t="s">
        <v>437</v>
      </c>
      <c r="F28" s="223"/>
    </row>
    <row r="29" spans="1:6" s="201" customFormat="1" ht="16.5" x14ac:dyDescent="0.3">
      <c r="A29" s="205" t="s">
        <v>372</v>
      </c>
      <c r="B29" s="205" t="s">
        <v>162</v>
      </c>
      <c r="C29" s="206">
        <v>13526</v>
      </c>
      <c r="D29" s="207" t="s">
        <v>373</v>
      </c>
      <c r="E29" s="205" t="s">
        <v>437</v>
      </c>
      <c r="F29" s="223"/>
    </row>
    <row r="30" spans="1:6" s="201" customFormat="1" ht="16.5" x14ac:dyDescent="0.3">
      <c r="A30" s="205" t="s">
        <v>374</v>
      </c>
      <c r="B30" s="205" t="s">
        <v>162</v>
      </c>
      <c r="C30" s="206">
        <v>500</v>
      </c>
      <c r="D30" s="207" t="s">
        <v>373</v>
      </c>
      <c r="E30" s="205" t="s">
        <v>437</v>
      </c>
      <c r="F30" s="223"/>
    </row>
    <row r="31" spans="1:6" s="201" customFormat="1" ht="16.5" x14ac:dyDescent="0.3">
      <c r="A31" s="224"/>
      <c r="B31" s="224" t="s">
        <v>444</v>
      </c>
      <c r="C31" s="225">
        <f>SUM(C25:C30)</f>
        <v>106680</v>
      </c>
      <c r="D31" s="226" t="s">
        <v>447</v>
      </c>
      <c r="E31" s="224"/>
    </row>
    <row r="32" spans="1:6" s="201" customFormat="1" ht="16.5" x14ac:dyDescent="0.3">
      <c r="A32" s="224" t="s">
        <v>433</v>
      </c>
      <c r="B32" s="224"/>
      <c r="C32" s="225"/>
      <c r="D32" s="226"/>
      <c r="E32" s="224"/>
    </row>
    <row r="33" spans="1:6" s="201" customFormat="1" ht="16.5" x14ac:dyDescent="0.3">
      <c r="A33" s="231" t="s">
        <v>359</v>
      </c>
      <c r="B33" s="231" t="s">
        <v>432</v>
      </c>
      <c r="C33" s="232">
        <v>8566</v>
      </c>
      <c r="D33" s="233"/>
      <c r="E33" s="231" t="s">
        <v>436</v>
      </c>
      <c r="F33" s="231" t="s">
        <v>448</v>
      </c>
    </row>
    <row r="34" spans="1:6" ht="16.5" x14ac:dyDescent="0.3">
      <c r="A34" s="231" t="s">
        <v>430</v>
      </c>
      <c r="B34" s="231" t="s">
        <v>432</v>
      </c>
      <c r="C34" s="232">
        <v>56295</v>
      </c>
      <c r="D34" s="233"/>
      <c r="E34" s="231" t="s">
        <v>436</v>
      </c>
      <c r="F34" s="234"/>
    </row>
    <row r="35" spans="1:6" ht="16.5" x14ac:dyDescent="0.3">
      <c r="A35" s="231" t="s">
        <v>431</v>
      </c>
      <c r="B35" s="231" t="s">
        <v>432</v>
      </c>
      <c r="C35" s="232">
        <v>2156</v>
      </c>
      <c r="D35" s="233"/>
      <c r="E35" s="231" t="s">
        <v>436</v>
      </c>
      <c r="F35" s="234"/>
    </row>
    <row r="36" spans="1:6" s="201" customFormat="1" ht="16.5" x14ac:dyDescent="0.3">
      <c r="A36" s="224"/>
      <c r="B36" s="224" t="s">
        <v>444</v>
      </c>
      <c r="C36" s="225">
        <f>SUM(C33:C35)</f>
        <v>67017</v>
      </c>
      <c r="D36" s="226" t="s">
        <v>446</v>
      </c>
      <c r="E36" s="224"/>
    </row>
    <row r="37" spans="1:6" s="201" customFormat="1" ht="16.5" x14ac:dyDescent="0.3">
      <c r="A37" s="224" t="s">
        <v>434</v>
      </c>
      <c r="B37" s="224"/>
      <c r="C37" s="225"/>
      <c r="D37" s="226"/>
      <c r="E37" s="224"/>
    </row>
    <row r="38" spans="1:6" s="201" customFormat="1" ht="16.5" x14ac:dyDescent="0.3">
      <c r="A38" s="208" t="s">
        <v>365</v>
      </c>
      <c r="B38" s="208" t="s">
        <v>366</v>
      </c>
      <c r="C38" s="209">
        <v>83000</v>
      </c>
      <c r="D38" s="210" t="s">
        <v>367</v>
      </c>
      <c r="E38" s="208" t="s">
        <v>435</v>
      </c>
      <c r="F38" s="208" t="s">
        <v>449</v>
      </c>
    </row>
    <row r="39" spans="1:6" ht="16.5" x14ac:dyDescent="0.3">
      <c r="B39" s="224" t="s">
        <v>444</v>
      </c>
      <c r="C39" s="225">
        <f>SUM(C38)</f>
        <v>83000</v>
      </c>
    </row>
    <row r="40" spans="1:6" ht="16.5" x14ac:dyDescent="0.3">
      <c r="A40" s="235" t="s">
        <v>438</v>
      </c>
    </row>
    <row r="41" spans="1:6" ht="16.5" x14ac:dyDescent="0.3">
      <c r="A41" s="224" t="s">
        <v>370</v>
      </c>
      <c r="B41" s="224" t="s">
        <v>162</v>
      </c>
      <c r="C41" s="225">
        <v>56067</v>
      </c>
      <c r="D41" s="224" t="s">
        <v>427</v>
      </c>
    </row>
    <row r="42" spans="1:6" ht="16.5" x14ac:dyDescent="0.3">
      <c r="A42" s="224" t="s">
        <v>358</v>
      </c>
      <c r="B42" s="224" t="s">
        <v>162</v>
      </c>
      <c r="C42" s="225">
        <v>47223</v>
      </c>
      <c r="D42" s="224" t="s">
        <v>427</v>
      </c>
    </row>
    <row r="43" spans="1:6" ht="16.5" x14ac:dyDescent="0.3">
      <c r="A43" s="224" t="s">
        <v>358</v>
      </c>
      <c r="B43" s="224" t="s">
        <v>162</v>
      </c>
      <c r="C43" s="225">
        <v>47223</v>
      </c>
      <c r="D43" s="224" t="s">
        <v>427</v>
      </c>
    </row>
    <row r="44" spans="1:6" ht="16.5" x14ac:dyDescent="0.3">
      <c r="A44" s="224" t="s">
        <v>395</v>
      </c>
      <c r="B44" s="224" t="s">
        <v>162</v>
      </c>
      <c r="C44" s="225">
        <v>18200</v>
      </c>
      <c r="D44" s="224" t="s">
        <v>437</v>
      </c>
    </row>
    <row r="45" spans="1:6" ht="16.5" x14ac:dyDescent="0.3">
      <c r="A45" s="224" t="s">
        <v>439</v>
      </c>
      <c r="B45" s="224" t="s">
        <v>162</v>
      </c>
      <c r="C45" s="225">
        <v>26150</v>
      </c>
      <c r="D45" s="224" t="s">
        <v>437</v>
      </c>
    </row>
    <row r="46" spans="1:6" ht="16.5" x14ac:dyDescent="0.3">
      <c r="A46" s="224" t="s">
        <v>372</v>
      </c>
      <c r="B46" s="224" t="s">
        <v>162</v>
      </c>
      <c r="C46" s="225">
        <v>13526</v>
      </c>
      <c r="D46" s="224" t="s">
        <v>437</v>
      </c>
    </row>
    <row r="47" spans="1:6" ht="16.5" x14ac:dyDescent="0.3">
      <c r="A47" s="224" t="s">
        <v>374</v>
      </c>
      <c r="B47" s="224" t="s">
        <v>162</v>
      </c>
      <c r="C47" s="225">
        <v>500</v>
      </c>
      <c r="D47" s="224" t="s">
        <v>437</v>
      </c>
    </row>
    <row r="48" spans="1:6" ht="16.5" x14ac:dyDescent="0.3">
      <c r="A48" s="224" t="s">
        <v>360</v>
      </c>
      <c r="B48" s="224" t="s">
        <v>162</v>
      </c>
      <c r="C48" s="225">
        <v>2200</v>
      </c>
      <c r="D48" s="224" t="s">
        <v>437</v>
      </c>
    </row>
    <row r="49" spans="1:4" ht="16.5" x14ac:dyDescent="0.3">
      <c r="A49" s="205" t="s">
        <v>441</v>
      </c>
      <c r="B49" s="205" t="s">
        <v>162</v>
      </c>
      <c r="C49" s="206">
        <v>2000</v>
      </c>
      <c r="D49" s="205" t="s">
        <v>440</v>
      </c>
    </row>
    <row r="50" spans="1:4" ht="16.5" x14ac:dyDescent="0.3">
      <c r="A50" s="205" t="s">
        <v>443</v>
      </c>
      <c r="B50" s="205" t="s">
        <v>162</v>
      </c>
      <c r="C50" s="206">
        <v>10000</v>
      </c>
      <c r="D50" s="205" t="s">
        <v>442</v>
      </c>
    </row>
    <row r="51" spans="1:4" ht="16.5" x14ac:dyDescent="0.3">
      <c r="C51" s="236">
        <f>SUM(C41:C50)</f>
        <v>223089</v>
      </c>
    </row>
  </sheetData>
  <mergeCells count="1">
    <mergeCell ref="A1:F1"/>
  </mergeCells>
  <phoneticPr fontId="27" type="noConversion"/>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Recreation Revenue</vt:lpstr>
      <vt:lpstr>60 Recreation</vt:lpstr>
      <vt:lpstr>01 Parks</vt:lpstr>
      <vt:lpstr>01 ROW</vt:lpstr>
      <vt:lpstr>ABLC Revenue</vt:lpstr>
      <vt:lpstr>ABLC</vt:lpstr>
      <vt:lpstr>KAB Revenue</vt:lpstr>
      <vt:lpstr>KAB</vt:lpstr>
      <vt:lpstr>Capital Priority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Mainer</dc:creator>
  <cp:lastModifiedBy>Tantillo, Andrea</cp:lastModifiedBy>
  <cp:lastPrinted>2019-10-02T14:19:03Z</cp:lastPrinted>
  <dcterms:created xsi:type="dcterms:W3CDTF">2018-07-17T13:25:42Z</dcterms:created>
  <dcterms:modified xsi:type="dcterms:W3CDTF">2020-09-15T15:24:07Z</dcterms:modified>
</cp:coreProperties>
</file>