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/>
  <mc:AlternateContent xmlns:mc="http://schemas.openxmlformats.org/markup-compatibility/2006">
    <mc:Choice Requires="x15">
      <x15ac:absPath xmlns:x15ac="http://schemas.microsoft.com/office/spreadsheetml/2010/11/ac" url="C:\Users\mahood\AppData\Local\Microsoft\Windows\INetCache\Content.Outlook\HHUW6QO0\"/>
    </mc:Choice>
  </mc:AlternateContent>
  <xr:revisionPtr revIDLastSave="0" documentId="13_ncr:1_{298922C4-CF5A-47C6-9757-82F9BFC3AFBD}" xr6:coauthVersionLast="46" xr6:coauthVersionMax="46" xr10:uidLastSave="{00000000-0000-0000-0000-000000000000}"/>
  <bookViews>
    <workbookView xWindow="-27931" yWindow="-109" windowWidth="28040" windowHeight="14305" tabRatio="871" firstSheet="6" activeTab="8" xr2:uid="{00000000-000D-0000-FFFF-FFFF00000000}"/>
  </bookViews>
  <sheets>
    <sheet name="AgingNarr" sheetId="28" state="hidden" r:id="rId1"/>
    <sheet name="C&amp;ENarr" sheetId="30" state="hidden" r:id="rId2"/>
    <sheet name="WkforceNarr" sheetId="31" state="hidden" r:id="rId3"/>
    <sheet name="Pubsvcnarr" sheetId="32" state="hidden" r:id="rId4"/>
    <sheet name="allocation" sheetId="25" state="hidden" r:id="rId5"/>
    <sheet name="Alloc" sheetId="33" state="hidden" r:id="rId6"/>
    <sheet name="SVCPLAN" sheetId="7" r:id="rId7"/>
    <sheet name="APLREV" sheetId="6" r:id="rId8"/>
    <sheet name="ALLEXP" sheetId="8" r:id="rId9"/>
    <sheet name="INDIRECT" sheetId="5" r:id="rId10"/>
    <sheet name="BENEFIT" sheetId="15" r:id="rId11"/>
    <sheet name="LOCAL" sheetId="4" r:id="rId12"/>
    <sheet name="Unrestricted fund bal" sheetId="16" r:id="rId13"/>
    <sheet name="Overall Fund Bal" sheetId="26" r:id="rId14"/>
    <sheet name="REVANALYSIS" sheetId="20" r:id="rId15"/>
    <sheet name="UNRESTRICTEDREV" sheetId="21" r:id="rId16"/>
    <sheet name="PROGRAM EXP" sheetId="17" r:id="rId17"/>
    <sheet name="CATEGORY EXP" sheetId="18" r:id="rId18"/>
    <sheet name="SHAREDINDR" sheetId="19" r:id="rId19"/>
    <sheet name="UNRESTRICTEDUSE" sheetId="22" r:id="rId20"/>
    <sheet name="GRAPH" sheetId="14" r:id="rId21"/>
    <sheet name="Sheet1" sheetId="27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8">ALLEXP!$A$2:$M$25</definedName>
    <definedName name="_xlnm.Print_Area" localSheetId="7">APLREV!$A$2:$J$22</definedName>
    <definedName name="_xlnm.Print_Area" localSheetId="10">BENEFIT!$A$2:$D$40</definedName>
    <definedName name="_xlnm.Print_Area" localSheetId="1">'C&amp;ENarr'!$A:$E</definedName>
    <definedName name="_xlnm.Print_Area" localSheetId="9">INDIRECT!$A$2:$C$41</definedName>
    <definedName name="_xlnm.Print_Area" localSheetId="11">LOCAL!$A$2:$D$21</definedName>
    <definedName name="_xlnm.Print_Area" localSheetId="3">Pubsvcnarr!$A$4:$F$65</definedName>
    <definedName name="_xlnm.Print_Area" localSheetId="6">SVCPLAN!$A$2:$G$44</definedName>
    <definedName name="_xlnm.Print_Area" localSheetId="12">'Unrestricted fund bal'!$A$2:$D$42</definedName>
    <definedName name="_xlnm.Print_Area" localSheetId="2">WkforceNarr!$A$2:$G$69</definedName>
  </definedNames>
  <calcPr calcId="191029"/>
  <customWorkbookViews>
    <customWorkbookView name="Working Copy" guid="{8970DFA1-A026-4639-BD60-39EC20285CCC}" includePrintSettings="0" includeHiddenRowCol="0" maximized="1" windowWidth="1276" windowHeight="822" tabRatio="598" activeSheetId="3" showComments="commIndAndComment"/>
    <customWorkbookView name="Public Service View" guid="{AADB8EA3-75F0-4468-B5D5-C7110D6EC38B}" maximized="1" windowWidth="1276" windowHeight="822" tabRatio="598" activeSheetId="3" showComments="commIndAndComment"/>
    <customWorkbookView name="Data Service View" guid="{1D9F4367-0C2F-46F1-9E55-939D20D76F5B}" maximized="1" windowWidth="1276" windowHeight="822" tabRatio="598" activeSheetId="3" showComments="commIndAndComment"/>
    <customWorkbookView name="Transp View" guid="{921A7AC6-7D1A-435F-A825-B8B8C1A90F20}" maximized="1" windowWidth="1276" windowHeight="822" tabRatio="598" activeSheetId="3" showComments="commIndAndComment"/>
    <customWorkbookView name="Aging View" guid="{ED9CD846-0F6B-4BF7-A940-412E425E8FCE}" maximized="1" windowWidth="1276" windowHeight="822" tabRatio="598" activeSheetId="3" showComments="commIndAndComment"/>
    <customWorkbookView name="Human Service View" guid="{497CB486-623F-41B0-B370-EF2A82E78B1D}" maximized="1" windowWidth="1276" windowHeight="822" tabRatio="598" activeSheetId="3" showComments="commIndAndComment"/>
    <customWorkbookView name="C&amp;E View" guid="{20CF2976-B2A7-4F04-88DC-0AB25CA8A6C6}" maximized="1" windowWidth="1276" windowHeight="822" tabRatio="598" activeSheetId="3" showComments="commIndAndComment"/>
    <customWorkbookView name="ADM BUDGET" guid="{CB724201-FBEC-4626-9DD9-AEC98BB80DB0}" maximized="1" windowWidth="1276" windowHeight="822" tabRatio="598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6" l="1"/>
  <c r="C34" i="26"/>
  <c r="C29" i="26"/>
  <c r="C16" i="26"/>
  <c r="C10" i="33"/>
  <c r="C9" i="33"/>
  <c r="C7" i="33"/>
  <c r="C5" i="33"/>
  <c r="C4" i="33"/>
  <c r="C25" i="16"/>
  <c r="D9" i="33"/>
  <c r="D10" i="33"/>
  <c r="D4" i="33"/>
  <c r="B18" i="5" l="1"/>
  <c r="C22" i="15" l="1"/>
  <c r="C18" i="15"/>
  <c r="C36" i="16"/>
  <c r="D38" i="26" l="1"/>
  <c r="D29" i="26"/>
  <c r="D17" i="16"/>
  <c r="D29" i="16"/>
  <c r="D34" i="7"/>
  <c r="D43" i="26" l="1"/>
  <c r="D42" i="26"/>
  <c r="D16" i="26"/>
  <c r="D24" i="7" l="1"/>
  <c r="E53" i="14" l="1"/>
  <c r="C32" i="7" l="1"/>
  <c r="E32" i="7" s="1"/>
  <c r="F32" i="7" s="1"/>
  <c r="C27" i="16" l="1"/>
  <c r="C11" i="5" l="1"/>
  <c r="C35" i="5" l="1"/>
  <c r="C40" i="5" s="1"/>
  <c r="E52" i="14" l="1"/>
  <c r="E30" i="14" l="1"/>
  <c r="D38" i="16" l="1"/>
  <c r="C13" i="16" l="1"/>
  <c r="D24" i="15" l="1"/>
  <c r="D14" i="15"/>
  <c r="D36" i="15" s="1"/>
  <c r="C19" i="4" l="1"/>
  <c r="E47" i="14" l="1"/>
  <c r="E46" i="14"/>
  <c r="E34" i="14" l="1"/>
  <c r="E33" i="14"/>
  <c r="E32" i="14"/>
  <c r="E31" i="14" l="1"/>
  <c r="E29" i="14" l="1"/>
  <c r="C24" i="15" l="1"/>
  <c r="C14" i="15" l="1"/>
  <c r="C34" i="15" l="1"/>
  <c r="C29" i="15"/>
  <c r="D29" i="15"/>
  <c r="C36" i="15" l="1"/>
  <c r="C15" i="15" s="1"/>
  <c r="C38" i="15" l="1"/>
  <c r="C25" i="15"/>
  <c r="E34" i="4"/>
  <c r="D19" i="4"/>
  <c r="F38" i="6" l="1"/>
  <c r="F37" i="6"/>
  <c r="F38" i="8" l="1"/>
  <c r="C21" i="25" l="1"/>
  <c r="D19" i="25" s="1"/>
  <c r="D38" i="15" l="1"/>
  <c r="D18" i="25"/>
  <c r="D17" i="25"/>
  <c r="D9" i="25" l="1"/>
  <c r="D8" i="25"/>
  <c r="E19" i="25" l="1"/>
  <c r="E17" i="25"/>
  <c r="E18" i="25"/>
  <c r="G65" i="32" l="1"/>
  <c r="F65" i="32"/>
  <c r="E65" i="32"/>
  <c r="H64" i="32"/>
  <c r="G64" i="32"/>
  <c r="F64" i="32"/>
  <c r="E64" i="32"/>
  <c r="D64" i="32" l="1"/>
  <c r="C64" i="32"/>
  <c r="B64" i="32"/>
  <c r="H63" i="32"/>
  <c r="G63" i="32"/>
  <c r="F63" i="32"/>
  <c r="E63" i="32"/>
  <c r="D63" i="32" l="1"/>
  <c r="C63" i="32"/>
  <c r="G62" i="32" l="1"/>
  <c r="F62" i="32"/>
  <c r="E62" i="32"/>
  <c r="C62" i="32"/>
  <c r="H61" i="32"/>
  <c r="G61" i="32"/>
  <c r="F61" i="32"/>
  <c r="E61" i="32"/>
  <c r="C61" i="32"/>
  <c r="B61" i="32"/>
  <c r="H60" i="32"/>
  <c r="G60" i="32"/>
  <c r="F60" i="32"/>
  <c r="E60" i="32"/>
  <c r="C60" i="32"/>
  <c r="B60" i="32"/>
  <c r="H59" i="32"/>
  <c r="G59" i="32"/>
  <c r="F59" i="32"/>
  <c r="E59" i="32"/>
  <c r="C59" i="32"/>
  <c r="B59" i="32"/>
  <c r="H58" i="32"/>
  <c r="G58" i="32"/>
  <c r="F58" i="32"/>
  <c r="E58" i="32"/>
  <c r="C58" i="32"/>
  <c r="B58" i="32"/>
  <c r="H57" i="32"/>
  <c r="G57" i="32"/>
  <c r="F57" i="32"/>
  <c r="E57" i="32"/>
  <c r="D61" i="32" l="1"/>
  <c r="D60" i="32"/>
  <c r="D58" i="32"/>
  <c r="D59" i="32"/>
  <c r="D57" i="32"/>
  <c r="C57" i="32"/>
  <c r="B57" i="32"/>
  <c r="H56" i="32"/>
  <c r="G56" i="32"/>
  <c r="F56" i="32"/>
  <c r="E56" i="32"/>
  <c r="C56" i="32"/>
  <c r="B56" i="32"/>
  <c r="H55" i="32"/>
  <c r="G55" i="32"/>
  <c r="F55" i="32"/>
  <c r="E55" i="32"/>
  <c r="C55" i="32"/>
  <c r="B55" i="32"/>
  <c r="H54" i="32"/>
  <c r="G54" i="32"/>
  <c r="F54" i="32"/>
  <c r="E54" i="32"/>
  <c r="C54" i="32"/>
  <c r="B54" i="32"/>
  <c r="H53" i="32"/>
  <c r="G53" i="32"/>
  <c r="F53" i="32"/>
  <c r="E53" i="32"/>
  <c r="C53" i="32"/>
  <c r="B53" i="32"/>
  <c r="H52" i="32"/>
  <c r="G52" i="32"/>
  <c r="F52" i="32"/>
  <c r="E52" i="32"/>
  <c r="C52" i="32"/>
  <c r="B52" i="32"/>
  <c r="H51" i="32"/>
  <c r="G51" i="32"/>
  <c r="F51" i="32"/>
  <c r="E51" i="32"/>
  <c r="C51" i="32"/>
  <c r="B51" i="32"/>
  <c r="H50" i="32"/>
  <c r="G50" i="32"/>
  <c r="F50" i="32"/>
  <c r="E50" i="32"/>
  <c r="C50" i="32"/>
  <c r="B50" i="32"/>
  <c r="H49" i="32"/>
  <c r="G49" i="32"/>
  <c r="F49" i="32"/>
  <c r="E49" i="32"/>
  <c r="C49" i="32"/>
  <c r="B49" i="32"/>
  <c r="H48" i="32"/>
  <c r="G48" i="32"/>
  <c r="F48" i="32"/>
  <c r="E48" i="32"/>
  <c r="C48" i="32"/>
  <c r="B48" i="32"/>
  <c r="H47" i="32"/>
  <c r="F47" i="32"/>
  <c r="E47" i="32"/>
  <c r="C47" i="32"/>
  <c r="H46" i="32"/>
  <c r="G46" i="32"/>
  <c r="F46" i="32"/>
  <c r="D49" i="32" l="1"/>
  <c r="D53" i="32"/>
  <c r="D50" i="32"/>
  <c r="D51" i="32"/>
  <c r="D52" i="32"/>
  <c r="D48" i="32"/>
  <c r="D55" i="32"/>
  <c r="D54" i="32"/>
  <c r="D56" i="32"/>
  <c r="E46" i="32"/>
  <c r="D46" i="32"/>
  <c r="C46" i="32"/>
  <c r="B46" i="32"/>
  <c r="H45" i="32"/>
  <c r="G45" i="32"/>
  <c r="F45" i="32"/>
  <c r="E45" i="32"/>
  <c r="C45" i="32"/>
  <c r="B45" i="32"/>
  <c r="H44" i="32"/>
  <c r="G44" i="32"/>
  <c r="F44" i="32"/>
  <c r="E44" i="32"/>
  <c r="C44" i="32"/>
  <c r="B44" i="32"/>
  <c r="H43" i="32"/>
  <c r="G43" i="32"/>
  <c r="F43" i="32"/>
  <c r="E43" i="32"/>
  <c r="C43" i="32"/>
  <c r="B43" i="32"/>
  <c r="H42" i="32"/>
  <c r="G42" i="32"/>
  <c r="F42" i="32"/>
  <c r="E42" i="32"/>
  <c r="C42" i="32"/>
  <c r="B42" i="32"/>
  <c r="H41" i="32"/>
  <c r="G41" i="32"/>
  <c r="F41" i="32"/>
  <c r="E41" i="32"/>
  <c r="C41" i="32"/>
  <c r="B41" i="32"/>
  <c r="H40" i="32"/>
  <c r="G40" i="32"/>
  <c r="E40" i="32"/>
  <c r="H39" i="32"/>
  <c r="G39" i="32"/>
  <c r="F39" i="32"/>
  <c r="E39" i="32"/>
  <c r="C39" i="32"/>
  <c r="D44" i="32" l="1"/>
  <c r="D45" i="32"/>
  <c r="D41" i="32"/>
  <c r="D39" i="32"/>
  <c r="D42" i="32"/>
  <c r="D43" i="32"/>
  <c r="D40" i="32"/>
  <c r="B39" i="32"/>
  <c r="H38" i="32"/>
  <c r="G38" i="32"/>
  <c r="F38" i="32"/>
  <c r="E38" i="32"/>
  <c r="C38" i="32"/>
  <c r="B38" i="32"/>
  <c r="H37" i="32"/>
  <c r="G37" i="32"/>
  <c r="F37" i="32"/>
  <c r="E37" i="32"/>
  <c r="C37" i="32"/>
  <c r="B37" i="32"/>
  <c r="H36" i="32"/>
  <c r="G36" i="32"/>
  <c r="F36" i="32"/>
  <c r="E36" i="32"/>
  <c r="C36" i="32"/>
  <c r="B36" i="32"/>
  <c r="H35" i="32"/>
  <c r="G35" i="32"/>
  <c r="F35" i="32"/>
  <c r="E35" i="32"/>
  <c r="C35" i="32"/>
  <c r="B35" i="32"/>
  <c r="H34" i="32"/>
  <c r="G34" i="32"/>
  <c r="F34" i="32"/>
  <c r="E34" i="32"/>
  <c r="C34" i="32"/>
  <c r="B34" i="32"/>
  <c r="H33" i="32"/>
  <c r="G33" i="32"/>
  <c r="F33" i="32"/>
  <c r="E33" i="32"/>
  <c r="C33" i="32"/>
  <c r="B33" i="32"/>
  <c r="H32" i="32"/>
  <c r="G32" i="32"/>
  <c r="F32" i="32"/>
  <c r="E32" i="32"/>
  <c r="C32" i="32"/>
  <c r="B32" i="32"/>
  <c r="H31" i="32"/>
  <c r="G31" i="32"/>
  <c r="F31" i="32"/>
  <c r="E31" i="32"/>
  <c r="C31" i="32"/>
  <c r="B31" i="32"/>
  <c r="H30" i="32"/>
  <c r="G30" i="32"/>
  <c r="F30" i="32"/>
  <c r="E30" i="32"/>
  <c r="C30" i="32"/>
  <c r="B30" i="32"/>
  <c r="H29" i="32"/>
  <c r="G29" i="32"/>
  <c r="F29" i="32"/>
  <c r="E29" i="32"/>
  <c r="C29" i="32"/>
  <c r="B29" i="32"/>
  <c r="H28" i="32"/>
  <c r="G28" i="32"/>
  <c r="F28" i="32"/>
  <c r="E28" i="32"/>
  <c r="D33" i="32" l="1"/>
  <c r="D34" i="32"/>
  <c r="D35" i="32"/>
  <c r="D29" i="32"/>
  <c r="D36" i="32"/>
  <c r="D31" i="32"/>
  <c r="D37" i="32"/>
  <c r="D32" i="32"/>
  <c r="D30" i="32"/>
  <c r="D38" i="32"/>
  <c r="D28" i="32"/>
  <c r="C28" i="32"/>
  <c r="B28" i="32"/>
  <c r="E27" i="32"/>
  <c r="H26" i="32"/>
  <c r="G26" i="32"/>
  <c r="F26" i="32"/>
  <c r="E26" i="32"/>
  <c r="C26" i="32"/>
  <c r="B26" i="32"/>
  <c r="A26" i="32"/>
  <c r="E25" i="32"/>
  <c r="E24" i="32"/>
  <c r="A24" i="32"/>
  <c r="D26" i="32" l="1"/>
  <c r="E23" i="32"/>
  <c r="A23" i="32"/>
  <c r="E22" i="32"/>
  <c r="A22" i="32"/>
  <c r="E21" i="32" l="1"/>
  <c r="A21" i="32" l="1"/>
  <c r="E20" i="32" l="1"/>
  <c r="A20" i="32"/>
  <c r="E19" i="32" l="1"/>
  <c r="A19" i="32" l="1"/>
  <c r="H18" i="32"/>
  <c r="G18" i="32"/>
  <c r="F18" i="32"/>
  <c r="E18" i="32"/>
  <c r="C18" i="32"/>
  <c r="B18" i="32"/>
  <c r="D18" i="32" l="1"/>
  <c r="H17" i="32"/>
  <c r="G17" i="32"/>
  <c r="F17" i="32"/>
  <c r="E17" i="32"/>
  <c r="C17" i="32"/>
  <c r="B17" i="32"/>
  <c r="A17" i="32"/>
  <c r="H16" i="32"/>
  <c r="G16" i="32"/>
  <c r="F16" i="32"/>
  <c r="E16" i="32"/>
  <c r="C16" i="32"/>
  <c r="B16" i="32"/>
  <c r="A16" i="32"/>
  <c r="H15" i="32"/>
  <c r="G15" i="32"/>
  <c r="F15" i="32"/>
  <c r="E15" i="32"/>
  <c r="D16" i="32" l="1"/>
  <c r="D17" i="32"/>
  <c r="D15" i="32"/>
  <c r="C15" i="32"/>
  <c r="B15" i="32"/>
  <c r="A15" i="32"/>
  <c r="E14" i="32"/>
  <c r="A14" i="32" l="1"/>
  <c r="H13" i="32"/>
  <c r="G13" i="32"/>
  <c r="F13" i="32"/>
  <c r="E13" i="32"/>
  <c r="C13" i="32"/>
  <c r="B13" i="32"/>
  <c r="A13" i="32"/>
  <c r="H12" i="32"/>
  <c r="G12" i="32"/>
  <c r="F12" i="32"/>
  <c r="E12" i="32"/>
  <c r="D13" i="32" l="1"/>
  <c r="D12" i="32"/>
  <c r="C12" i="32"/>
  <c r="B12" i="32"/>
  <c r="A12" i="32"/>
  <c r="H11" i="32"/>
  <c r="G11" i="32"/>
  <c r="F11" i="32"/>
  <c r="E11" i="32"/>
  <c r="C11" i="32"/>
  <c r="B11" i="32"/>
  <c r="A11" i="32"/>
  <c r="E10" i="32"/>
  <c r="D11" i="32" l="1"/>
  <c r="A10" i="32"/>
  <c r="E9" i="32"/>
  <c r="A9" i="32" l="1"/>
  <c r="E8" i="32" l="1"/>
  <c r="A8" i="32" l="1"/>
  <c r="E7" i="32" l="1"/>
  <c r="A7" i="32" l="1"/>
  <c r="A5" i="32" l="1"/>
  <c r="F69" i="31" l="1"/>
  <c r="E69" i="31" l="1"/>
  <c r="D69" i="31" l="1"/>
  <c r="C69" i="31" l="1"/>
  <c r="F68" i="31"/>
  <c r="E68" i="31" l="1"/>
  <c r="D68" i="31"/>
  <c r="C68" i="31"/>
  <c r="A68" i="31"/>
  <c r="F67" i="31"/>
  <c r="E67" i="31"/>
  <c r="D67" i="31"/>
  <c r="C67" i="31"/>
  <c r="A67" i="31"/>
  <c r="F66" i="31"/>
  <c r="E66" i="31"/>
  <c r="D66" i="31"/>
  <c r="C66" i="31"/>
  <c r="A66" i="31"/>
  <c r="F65" i="31"/>
  <c r="E65" i="31"/>
  <c r="D65" i="31"/>
  <c r="C65" i="31"/>
  <c r="A65" i="31"/>
  <c r="F64" i="31"/>
  <c r="E64" i="31"/>
  <c r="D64" i="31"/>
  <c r="C64" i="31"/>
  <c r="A64" i="31"/>
  <c r="F63" i="31"/>
  <c r="E63" i="31"/>
  <c r="D63" i="31"/>
  <c r="C63" i="31"/>
  <c r="A63" i="31"/>
  <c r="F62" i="31"/>
  <c r="E62" i="31"/>
  <c r="D62" i="31"/>
  <c r="C62" i="31"/>
  <c r="A62" i="31"/>
  <c r="F61" i="31"/>
  <c r="E61" i="31"/>
  <c r="D61" i="31"/>
  <c r="C61" i="31"/>
  <c r="A61" i="31"/>
  <c r="F60" i="31"/>
  <c r="E60" i="31"/>
  <c r="D60" i="31"/>
  <c r="C60" i="31"/>
  <c r="A60" i="31"/>
  <c r="F59" i="31"/>
  <c r="E59" i="31"/>
  <c r="D59" i="31"/>
  <c r="C59" i="31"/>
  <c r="A59" i="31"/>
  <c r="F58" i="31"/>
  <c r="E58" i="31"/>
  <c r="D58" i="31"/>
  <c r="C58" i="31"/>
  <c r="A58" i="31"/>
  <c r="F57" i="31"/>
  <c r="E57" i="31"/>
  <c r="D57" i="31"/>
  <c r="C57" i="31"/>
  <c r="A57" i="31"/>
  <c r="F56" i="31"/>
  <c r="E56" i="31"/>
  <c r="D56" i="31"/>
  <c r="C56" i="31"/>
  <c r="A56" i="31"/>
  <c r="F55" i="31"/>
  <c r="E55" i="31"/>
  <c r="D55" i="31"/>
  <c r="C55" i="31"/>
  <c r="A55" i="31"/>
  <c r="F54" i="31"/>
  <c r="E54" i="31"/>
  <c r="D54" i="31"/>
  <c r="C54" i="31"/>
  <c r="A54" i="31"/>
  <c r="F53" i="31"/>
  <c r="E53" i="31"/>
  <c r="D53" i="31"/>
  <c r="C53" i="31"/>
  <c r="A53" i="31"/>
  <c r="F52" i="31"/>
  <c r="E52" i="31"/>
  <c r="D52" i="31"/>
  <c r="C52" i="31"/>
  <c r="A52" i="31"/>
  <c r="F51" i="31"/>
  <c r="E51" i="31"/>
  <c r="D51" i="31"/>
  <c r="C51" i="31"/>
  <c r="A51" i="31"/>
  <c r="F50" i="31"/>
  <c r="E50" i="31"/>
  <c r="D50" i="31"/>
  <c r="C50" i="31"/>
  <c r="A50" i="31"/>
  <c r="F49" i="31"/>
  <c r="E49" i="31"/>
  <c r="D49" i="31"/>
  <c r="C49" i="31"/>
  <c r="A49" i="31" l="1"/>
  <c r="F48" i="31"/>
  <c r="E48" i="31"/>
  <c r="D48" i="31"/>
  <c r="C48" i="31"/>
  <c r="A48" i="31" l="1"/>
  <c r="F47" i="31"/>
  <c r="E47" i="31"/>
  <c r="D47" i="31"/>
  <c r="C47" i="31"/>
  <c r="A47" i="31"/>
  <c r="F46" i="31"/>
  <c r="E46" i="31"/>
  <c r="D46" i="31"/>
  <c r="C46" i="31"/>
  <c r="A46" i="31"/>
  <c r="F45" i="31"/>
  <c r="E45" i="31"/>
  <c r="D45" i="31"/>
  <c r="C45" i="31"/>
  <c r="A45" i="31"/>
  <c r="F44" i="31"/>
  <c r="E44" i="31"/>
  <c r="D44" i="31"/>
  <c r="C44" i="31"/>
  <c r="A44" i="31"/>
  <c r="F43" i="31" l="1"/>
  <c r="E43" i="31"/>
  <c r="C43" i="31"/>
  <c r="A43" i="31" l="1"/>
  <c r="F42" i="31"/>
  <c r="E42" i="31"/>
  <c r="D42" i="31"/>
  <c r="C42" i="31"/>
  <c r="A42" i="31" l="1"/>
  <c r="A41" i="31" l="1"/>
  <c r="F40" i="31"/>
  <c r="E40" i="31"/>
  <c r="D40" i="31"/>
  <c r="C40" i="31"/>
  <c r="A40" i="31"/>
  <c r="F39" i="31"/>
  <c r="E39" i="31"/>
  <c r="D39" i="31"/>
  <c r="C39" i="31"/>
  <c r="A39" i="31" l="1"/>
  <c r="F38" i="31"/>
  <c r="E38" i="31"/>
  <c r="D38" i="31"/>
  <c r="C38" i="31"/>
  <c r="A38" i="31"/>
  <c r="F37" i="31"/>
  <c r="E37" i="31"/>
  <c r="D37" i="31"/>
  <c r="C37" i="31"/>
  <c r="A37" i="31"/>
  <c r="F36" i="31"/>
  <c r="E36" i="31"/>
  <c r="D36" i="31"/>
  <c r="C36" i="31"/>
  <c r="A36" i="31"/>
  <c r="F35" i="31"/>
  <c r="E35" i="31"/>
  <c r="D35" i="31"/>
  <c r="C35" i="31"/>
  <c r="A35" i="31"/>
  <c r="F34" i="31"/>
  <c r="E34" i="31"/>
  <c r="D34" i="31"/>
  <c r="C34" i="31"/>
  <c r="A34" i="31"/>
  <c r="F33" i="31"/>
  <c r="E33" i="31"/>
  <c r="D33" i="31"/>
  <c r="C33" i="31"/>
  <c r="A33" i="31"/>
  <c r="F32" i="31"/>
  <c r="E32" i="31"/>
  <c r="D32" i="31"/>
  <c r="C32" i="31"/>
  <c r="A32" i="31"/>
  <c r="F31" i="31"/>
  <c r="E31" i="31"/>
  <c r="D31" i="31"/>
  <c r="C31" i="31"/>
  <c r="A31" i="31"/>
  <c r="A30" i="31" l="1"/>
  <c r="F29" i="31" l="1"/>
  <c r="E29" i="31"/>
  <c r="D29" i="31"/>
  <c r="C29" i="31"/>
  <c r="A29" i="31"/>
  <c r="E28" i="31" l="1"/>
  <c r="A28" i="31" l="1"/>
  <c r="E27" i="31"/>
  <c r="A27" i="31"/>
  <c r="E26" i="31"/>
  <c r="A26" i="31"/>
  <c r="E25" i="31"/>
  <c r="A25" i="31"/>
  <c r="E24" i="31"/>
  <c r="A24" i="31"/>
  <c r="E23" i="31" l="1"/>
  <c r="A23" i="31" l="1"/>
  <c r="A22" i="31" l="1"/>
  <c r="F21" i="31"/>
  <c r="E21" i="31"/>
  <c r="D21" i="31"/>
  <c r="C21" i="31"/>
  <c r="A21" i="31"/>
  <c r="F20" i="31" l="1"/>
  <c r="E20" i="31"/>
  <c r="D20" i="31"/>
  <c r="C20" i="31" l="1"/>
  <c r="A20" i="31" l="1"/>
  <c r="F19" i="31"/>
  <c r="E19" i="31"/>
  <c r="D19" i="31"/>
  <c r="C19" i="31"/>
  <c r="A19" i="31"/>
  <c r="F18" i="31"/>
  <c r="E18" i="31"/>
  <c r="D18" i="31"/>
  <c r="C18" i="31" l="1"/>
  <c r="A18" i="31" l="1"/>
  <c r="E17" i="31"/>
  <c r="A17" i="31" l="1"/>
  <c r="F16" i="31"/>
  <c r="E16" i="31"/>
  <c r="D16" i="31"/>
  <c r="C16" i="31"/>
  <c r="A16" i="31"/>
  <c r="F15" i="31"/>
  <c r="E15" i="31" l="1"/>
  <c r="D15" i="31"/>
  <c r="C15" i="31"/>
  <c r="A15" i="31"/>
  <c r="F14" i="31"/>
  <c r="E14" i="31"/>
  <c r="D14" i="31"/>
  <c r="C14" i="31"/>
  <c r="A14" i="31"/>
  <c r="A13" i="31" l="1"/>
  <c r="A12" i="31" l="1"/>
  <c r="A11" i="31" l="1"/>
  <c r="A10" i="31" l="1"/>
  <c r="D6" i="31"/>
  <c r="C6" i="31"/>
  <c r="F5" i="31" l="1"/>
  <c r="D5" i="31"/>
  <c r="C5" i="31"/>
  <c r="F4" i="31"/>
  <c r="D4" i="31"/>
  <c r="C4" i="31"/>
  <c r="B68" i="31"/>
  <c r="B66" i="31"/>
  <c r="B69" i="31" l="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1" i="31"/>
  <c r="B39" i="31" l="1"/>
  <c r="B38" i="31"/>
  <c r="B37" i="31"/>
  <c r="B36" i="31"/>
  <c r="B35" i="31"/>
  <c r="B34" i="31"/>
  <c r="B33" i="31"/>
  <c r="B32" i="31"/>
  <c r="B31" i="31"/>
  <c r="B29" i="31" l="1"/>
  <c r="B21" i="31" l="1"/>
  <c r="B16" i="31" l="1"/>
  <c r="B19" i="31"/>
  <c r="B14" i="31"/>
  <c r="B20" i="31"/>
  <c r="B15" i="31"/>
  <c r="B18" i="31"/>
  <c r="A7" i="31" l="1"/>
  <c r="AC67" i="30" l="1"/>
  <c r="AB67" i="30"/>
  <c r="AA67" i="30"/>
  <c r="Z67" i="30"/>
  <c r="Y67" i="30"/>
  <c r="X67" i="30"/>
  <c r="W67" i="30"/>
  <c r="V67" i="30"/>
  <c r="U67" i="30"/>
  <c r="T67" i="30"/>
  <c r="R67" i="30"/>
  <c r="AC66" i="30" l="1"/>
  <c r="AB66" i="30"/>
  <c r="AA66" i="30"/>
  <c r="Z66" i="30"/>
  <c r="Y66" i="30"/>
  <c r="X66" i="30"/>
  <c r="W66" i="30"/>
  <c r="V66" i="30"/>
  <c r="T66" i="30"/>
  <c r="P66" i="30"/>
  <c r="N66" i="30"/>
  <c r="M66" i="30"/>
  <c r="L66" i="30"/>
  <c r="K66" i="30"/>
  <c r="I66" i="30"/>
  <c r="H66" i="30"/>
  <c r="G66" i="30"/>
  <c r="F66" i="30"/>
  <c r="AC65" i="30" l="1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B65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D65" i="30" l="1"/>
  <c r="E65" i="30"/>
  <c r="C65" i="30"/>
  <c r="E64" i="30"/>
  <c r="D64" i="30"/>
  <c r="C64" i="30"/>
  <c r="B64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B63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B62" i="30"/>
  <c r="AC61" i="30"/>
  <c r="AB61" i="30"/>
  <c r="AA61" i="30"/>
  <c r="Z61" i="30"/>
  <c r="Y61" i="30"/>
  <c r="X61" i="30"/>
  <c r="V61" i="30"/>
  <c r="U61" i="30"/>
  <c r="S61" i="30"/>
  <c r="R61" i="30"/>
  <c r="Q61" i="30"/>
  <c r="P61" i="30"/>
  <c r="L61" i="30"/>
  <c r="K61" i="30"/>
  <c r="J61" i="30"/>
  <c r="I61" i="30"/>
  <c r="H61" i="30"/>
  <c r="G61" i="30"/>
  <c r="AC60" i="30"/>
  <c r="AB60" i="30" s="1"/>
  <c r="AA60" i="30"/>
  <c r="Y60" i="30"/>
  <c r="X60" i="30"/>
  <c r="W60" i="30"/>
  <c r="V60" i="30"/>
  <c r="U60" i="30"/>
  <c r="T60" i="30"/>
  <c r="R60" i="30"/>
  <c r="Q60" i="30"/>
  <c r="E62" i="30" l="1"/>
  <c r="D62" i="30"/>
  <c r="D63" i="30"/>
  <c r="E63" i="30"/>
  <c r="C62" i="30"/>
  <c r="C63" i="30"/>
  <c r="O60" i="30"/>
  <c r="M60" i="30"/>
  <c r="L60" i="30"/>
  <c r="K60" i="30"/>
  <c r="J60" i="30"/>
  <c r="I60" i="30"/>
  <c r="H60" i="30"/>
  <c r="G60" i="30"/>
  <c r="F60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B59" i="30"/>
  <c r="AC58" i="30"/>
  <c r="AB58" i="30"/>
  <c r="AA58" i="30"/>
  <c r="Z58" i="30"/>
  <c r="Y58" i="30"/>
  <c r="W58" i="30"/>
  <c r="V58" i="30"/>
  <c r="U58" i="30"/>
  <c r="T58" i="30"/>
  <c r="R58" i="30"/>
  <c r="O58" i="30"/>
  <c r="N58" i="30"/>
  <c r="M58" i="30"/>
  <c r="L58" i="30"/>
  <c r="K58" i="30"/>
  <c r="J58" i="30"/>
  <c r="I58" i="30"/>
  <c r="H58" i="30"/>
  <c r="G58" i="30"/>
  <c r="AC57" i="30"/>
  <c r="AB57" i="30"/>
  <c r="AA57" i="30"/>
  <c r="Z57" i="30"/>
  <c r="Y57" i="30"/>
  <c r="X57" i="30"/>
  <c r="W57" i="30"/>
  <c r="V57" i="30"/>
  <c r="U57" i="30"/>
  <c r="T57" i="30"/>
  <c r="S57" i="30"/>
  <c r="R57" i="30"/>
  <c r="P57" i="30"/>
  <c r="O57" i="30"/>
  <c r="N57" i="30"/>
  <c r="M57" i="30"/>
  <c r="L57" i="30"/>
  <c r="K57" i="30"/>
  <c r="J57" i="30"/>
  <c r="I57" i="30"/>
  <c r="H57" i="30"/>
  <c r="G57" i="30"/>
  <c r="F57" i="30"/>
  <c r="AC56" i="30"/>
  <c r="AB56" i="30"/>
  <c r="AA56" i="30"/>
  <c r="Z56" i="30"/>
  <c r="Y56" i="30"/>
  <c r="X56" i="30"/>
  <c r="W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G56" i="30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G55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O54" i="30"/>
  <c r="N54" i="30"/>
  <c r="M54" i="30"/>
  <c r="L54" i="30"/>
  <c r="J54" i="30"/>
  <c r="G54" i="30"/>
  <c r="AC53" i="30"/>
  <c r="AB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I53" i="30"/>
  <c r="G53" i="30"/>
  <c r="F53" i="30"/>
  <c r="AC52" i="30"/>
  <c r="AB52" i="30"/>
  <c r="AA52" i="30"/>
  <c r="Z52" i="30"/>
  <c r="Y52" i="30"/>
  <c r="X52" i="30"/>
  <c r="V52" i="30"/>
  <c r="U52" i="30"/>
  <c r="T52" i="30"/>
  <c r="S52" i="30"/>
  <c r="R52" i="30"/>
  <c r="P52" i="30"/>
  <c r="O52" i="30"/>
  <c r="M52" i="30"/>
  <c r="L52" i="30"/>
  <c r="K52" i="30"/>
  <c r="J52" i="30"/>
  <c r="I52" i="30"/>
  <c r="H52" i="30"/>
  <c r="G52" i="30"/>
  <c r="F52" i="30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4" i="30" l="1"/>
  <c r="E53" i="30"/>
  <c r="E58" i="30"/>
  <c r="E56" i="30"/>
  <c r="E59" i="30"/>
  <c r="E57" i="30"/>
  <c r="E55" i="30"/>
  <c r="D59" i="30"/>
  <c r="C59" i="30" s="1"/>
  <c r="C57" i="30"/>
  <c r="C52" i="30"/>
  <c r="E51" i="30"/>
  <c r="D51" i="30"/>
  <c r="C51" i="30"/>
  <c r="B51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I50" i="30"/>
  <c r="H50" i="30"/>
  <c r="G50" i="30"/>
  <c r="F50" i="30"/>
  <c r="AC49" i="30"/>
  <c r="AB49" i="30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G49" i="30"/>
  <c r="F49" i="30"/>
  <c r="E50" i="30" l="1"/>
  <c r="C50" i="30"/>
  <c r="E49" i="30"/>
  <c r="D49" i="30"/>
  <c r="AC48" i="30"/>
  <c r="AB48" i="30"/>
  <c r="AA48" i="30"/>
  <c r="Y48" i="30"/>
  <c r="X48" i="30"/>
  <c r="W48" i="30"/>
  <c r="V48" i="30"/>
  <c r="R48" i="30"/>
  <c r="Q48" i="30"/>
  <c r="P48" i="30"/>
  <c r="O48" i="30"/>
  <c r="N48" i="30"/>
  <c r="M48" i="30"/>
  <c r="L48" i="30"/>
  <c r="K48" i="30"/>
  <c r="I48" i="30"/>
  <c r="H48" i="30"/>
  <c r="G48" i="30"/>
  <c r="E48" i="30" l="1"/>
  <c r="AB47" i="30"/>
  <c r="AA47" i="30"/>
  <c r="Z47" i="30"/>
  <c r="Y47" i="30"/>
  <c r="X47" i="30"/>
  <c r="W47" i="30"/>
  <c r="V47" i="30"/>
  <c r="U47" i="30"/>
  <c r="S47" i="30"/>
  <c r="R47" i="30"/>
  <c r="P47" i="30"/>
  <c r="O47" i="30"/>
  <c r="N47" i="30"/>
  <c r="M47" i="30"/>
  <c r="L47" i="30"/>
  <c r="K47" i="30"/>
  <c r="J47" i="30"/>
  <c r="I47" i="30"/>
  <c r="H47" i="30"/>
  <c r="G47" i="30"/>
  <c r="B47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B46" i="30"/>
  <c r="AC45" i="30"/>
  <c r="AA45" i="30"/>
  <c r="Z45" i="30" s="1"/>
  <c r="Y45" i="30"/>
  <c r="W45" i="30"/>
  <c r="V45" i="30"/>
  <c r="U45" i="30"/>
  <c r="R45" i="30"/>
  <c r="Q45" i="30"/>
  <c r="L45" i="30"/>
  <c r="K45" i="30"/>
  <c r="J45" i="30"/>
  <c r="I45" i="30"/>
  <c r="H45" i="30"/>
  <c r="G45" i="30"/>
  <c r="E46" i="30" l="1"/>
  <c r="D46" i="30"/>
  <c r="C46" i="30"/>
  <c r="E47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I44" i="30"/>
  <c r="H44" i="30"/>
  <c r="G44" i="30"/>
  <c r="AC43" i="30"/>
  <c r="AB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L43" i="30"/>
  <c r="K43" i="30"/>
  <c r="J43" i="30"/>
  <c r="I43" i="30"/>
  <c r="H43" i="30"/>
  <c r="G43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4" i="30" l="1"/>
  <c r="E42" i="30"/>
  <c r="D42" i="30"/>
  <c r="C42" i="30"/>
  <c r="B42" i="30"/>
  <c r="AC41" i="30"/>
  <c r="AB41" i="30"/>
  <c r="AA41" i="30"/>
  <c r="Z41" i="30"/>
  <c r="Y41" i="30"/>
  <c r="X41" i="30"/>
  <c r="W41" i="30"/>
  <c r="S41" i="30"/>
  <c r="N41" i="30" l="1"/>
  <c r="E41" i="30" s="1"/>
  <c r="M41" i="30"/>
  <c r="L41" i="30"/>
  <c r="K41" i="30"/>
  <c r="J41" i="30"/>
  <c r="I41" i="30"/>
  <c r="H41" i="30"/>
  <c r="G41" i="30"/>
  <c r="AC40" i="30" l="1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B40" i="30"/>
  <c r="X39" i="30"/>
  <c r="V39" i="30"/>
  <c r="R39" i="30"/>
  <c r="Q39" i="30"/>
  <c r="L39" i="30"/>
  <c r="AC38" i="30"/>
  <c r="AB38" i="30"/>
  <c r="AA38" i="30"/>
  <c r="Z38" i="30"/>
  <c r="Y38" i="30"/>
  <c r="X38" i="30"/>
  <c r="W38" i="30"/>
  <c r="V38" i="30"/>
  <c r="U38" i="30"/>
  <c r="T38" i="30"/>
  <c r="S38" i="30"/>
  <c r="R38" i="30"/>
  <c r="Q38" i="30"/>
  <c r="P38" i="30"/>
  <c r="J38" i="30"/>
  <c r="I38" i="30"/>
  <c r="H38" i="30"/>
  <c r="G38" i="30"/>
  <c r="E40" i="30" l="1"/>
  <c r="C40" i="30"/>
  <c r="D40" i="30"/>
  <c r="AC37" i="30"/>
  <c r="AB37" i="30"/>
  <c r="AA37" i="30"/>
  <c r="Z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 l="1"/>
  <c r="D37" i="30"/>
  <c r="C37" i="30" s="1"/>
  <c r="B37" i="30"/>
  <c r="AC36" i="30"/>
  <c r="AB36" i="30"/>
  <c r="AA36" i="30"/>
  <c r="Z36" i="30"/>
  <c r="Y36" i="30"/>
  <c r="X36" i="30"/>
  <c r="W36" i="30"/>
  <c r="V36" i="30"/>
  <c r="U36" i="30"/>
  <c r="R36" i="30"/>
  <c r="Q36" i="30"/>
  <c r="P36" i="30"/>
  <c r="O36" i="30"/>
  <c r="M36" i="30"/>
  <c r="L36" i="30"/>
  <c r="K36" i="30"/>
  <c r="J36" i="30"/>
  <c r="I36" i="30"/>
  <c r="H36" i="30"/>
  <c r="G36" i="30"/>
  <c r="F36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B35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B34" i="30"/>
  <c r="AC33" i="30"/>
  <c r="AB33" i="30"/>
  <c r="AA33" i="30"/>
  <c r="Z33" i="30"/>
  <c r="Y33" i="30" s="1"/>
  <c r="X33" i="30"/>
  <c r="W33" i="30"/>
  <c r="V33" i="30"/>
  <c r="U33" i="30"/>
  <c r="T33" i="30"/>
  <c r="R33" i="30"/>
  <c r="Q33" i="30"/>
  <c r="P33" i="30"/>
  <c r="O33" i="30"/>
  <c r="N33" i="30"/>
  <c r="M33" i="30"/>
  <c r="L33" i="30"/>
  <c r="K33" i="30"/>
  <c r="I33" i="30"/>
  <c r="H33" i="30"/>
  <c r="G33" i="30"/>
  <c r="F33" i="30"/>
  <c r="AC32" i="30"/>
  <c r="AB32" i="30"/>
  <c r="AA32" i="30"/>
  <c r="Z32" i="30"/>
  <c r="Y32" i="30"/>
  <c r="X32" i="30"/>
  <c r="W32" i="30"/>
  <c r="V32" i="30"/>
  <c r="U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B31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B30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B29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33" i="30" l="1"/>
  <c r="E29" i="30"/>
  <c r="E32" i="30"/>
  <c r="D30" i="30"/>
  <c r="D34" i="30"/>
  <c r="E35" i="30"/>
  <c r="C34" i="30"/>
  <c r="E34" i="30"/>
  <c r="E31" i="30"/>
  <c r="E30" i="30"/>
  <c r="C29" i="30"/>
  <c r="D29" i="30"/>
  <c r="C35" i="30"/>
  <c r="C36" i="30"/>
  <c r="C31" i="30"/>
  <c r="D31" i="30"/>
  <c r="D35" i="30"/>
  <c r="C30" i="30"/>
  <c r="E28" i="30"/>
  <c r="D28" i="30"/>
  <c r="C28" i="30"/>
  <c r="B28" i="30"/>
  <c r="A27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B26" i="30"/>
  <c r="A26" i="30"/>
  <c r="A25" i="30"/>
  <c r="A24" i="30"/>
  <c r="A23" i="30"/>
  <c r="A22" i="30"/>
  <c r="D26" i="30" l="1"/>
  <c r="A21" i="30"/>
  <c r="A20" i="30" l="1"/>
  <c r="A19" i="30" l="1"/>
  <c r="AC18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 l="1"/>
  <c r="D18" i="30"/>
  <c r="C18" i="30"/>
  <c r="B18" i="30"/>
  <c r="A18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 l="1"/>
  <c r="N17" i="30"/>
  <c r="M17" i="30" l="1"/>
  <c r="L17" i="30"/>
  <c r="K17" i="30"/>
  <c r="J17" i="30"/>
  <c r="I17" i="30"/>
  <c r="H17" i="30"/>
  <c r="G17" i="30"/>
  <c r="F17" i="30" l="1"/>
  <c r="C17" i="30" s="1"/>
  <c r="E17" i="30"/>
  <c r="D17" i="30" s="1"/>
  <c r="B17" i="30"/>
  <c r="A17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 l="1"/>
  <c r="D16" i="30"/>
  <c r="C16" i="30"/>
  <c r="B16" i="30"/>
  <c r="A16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B15" i="30"/>
  <c r="A15" i="30"/>
  <c r="A14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 l="1"/>
  <c r="E15" i="30"/>
  <c r="D15" i="30"/>
  <c r="C15" i="30"/>
  <c r="D13" i="30"/>
  <c r="C13" i="30"/>
  <c r="B13" i="30"/>
  <c r="A13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E12" i="30" l="1"/>
  <c r="D12" i="30"/>
  <c r="B12" i="30"/>
  <c r="A12" i="30"/>
  <c r="AC11" i="30"/>
  <c r="AB11" i="30"/>
  <c r="AA11" i="30"/>
  <c r="Z11" i="30"/>
  <c r="Y11" i="30"/>
  <c r="X11" i="30"/>
  <c r="W11" i="30"/>
  <c r="V11" i="30"/>
  <c r="R11" i="30"/>
  <c r="A11" i="30"/>
  <c r="A10" i="30" l="1"/>
  <c r="A9" i="30" l="1"/>
  <c r="A8" i="30" l="1"/>
  <c r="A7" i="30" l="1"/>
  <c r="AC6" i="30"/>
  <c r="AB6" i="30"/>
  <c r="AA6" i="30"/>
  <c r="Z6" i="30"/>
  <c r="Y6" i="30"/>
  <c r="X6" i="30"/>
  <c r="W6" i="30"/>
  <c r="V6" i="30"/>
  <c r="U6" i="30"/>
  <c r="T6" i="30"/>
  <c r="S6" i="30"/>
  <c r="R6" i="30"/>
  <c r="AC5" i="30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  <c r="G5" i="30"/>
  <c r="F5" i="30"/>
  <c r="AC4" i="30"/>
  <c r="AB4" i="30"/>
  <c r="AA4" i="30"/>
  <c r="Z4" i="30"/>
  <c r="Y4" i="30"/>
  <c r="X4" i="30"/>
  <c r="W4" i="30"/>
  <c r="V4" i="30"/>
  <c r="U4" i="30"/>
  <c r="T4" i="30"/>
  <c r="S4" i="30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AC3" i="30"/>
  <c r="AB3" i="30"/>
  <c r="AA3" i="30"/>
  <c r="Z3" i="30"/>
  <c r="Y3" i="30"/>
  <c r="X3" i="30"/>
  <c r="W3" i="30"/>
  <c r="V3" i="30"/>
  <c r="U3" i="30"/>
  <c r="T3" i="30"/>
  <c r="S3" i="30"/>
  <c r="R3" i="30"/>
  <c r="Q3" i="30"/>
  <c r="P3" i="30"/>
  <c r="O3" i="30"/>
  <c r="N3" i="30"/>
  <c r="M3" i="30"/>
  <c r="L3" i="30"/>
  <c r="K3" i="30"/>
  <c r="J3" i="30"/>
  <c r="I3" i="30"/>
  <c r="H3" i="30"/>
  <c r="G3" i="30"/>
  <c r="F3" i="30"/>
  <c r="Q6" i="30" l="1"/>
  <c r="P6" i="30"/>
  <c r="O6" i="30"/>
  <c r="N6" i="30"/>
  <c r="M6" i="30"/>
  <c r="L6" i="30"/>
  <c r="K6" i="30"/>
  <c r="J6" i="30"/>
  <c r="I6" i="30"/>
  <c r="H6" i="30"/>
  <c r="G6" i="30"/>
  <c r="F6" i="30"/>
  <c r="A5" i="30" l="1"/>
  <c r="G63" i="28" l="1"/>
  <c r="F63" i="28"/>
  <c r="E63" i="28"/>
  <c r="D63" i="28"/>
  <c r="C63" i="28" l="1"/>
  <c r="A63" i="28"/>
  <c r="G62" i="28"/>
  <c r="F62" i="28"/>
  <c r="E62" i="28"/>
  <c r="D62" i="28"/>
  <c r="C62" i="28"/>
  <c r="A62" i="28"/>
  <c r="G61" i="28"/>
  <c r="F61" i="28"/>
  <c r="E61" i="28"/>
  <c r="D61" i="28"/>
  <c r="C61" i="28"/>
  <c r="A61" i="28"/>
  <c r="G60" i="28"/>
  <c r="F60" i="28"/>
  <c r="E60" i="28"/>
  <c r="D60" i="28"/>
  <c r="C60" i="28"/>
  <c r="A60" i="28"/>
  <c r="A59" i="28"/>
  <c r="G58" i="28"/>
  <c r="F58" i="28"/>
  <c r="E58" i="28"/>
  <c r="D58" i="28"/>
  <c r="C58" i="28"/>
  <c r="A58" i="28"/>
  <c r="G57" i="28"/>
  <c r="F57" i="28"/>
  <c r="E57" i="28"/>
  <c r="D57" i="28"/>
  <c r="C57" i="28"/>
  <c r="A57" i="28"/>
  <c r="G56" i="28"/>
  <c r="F56" i="28"/>
  <c r="E56" i="28"/>
  <c r="D56" i="28"/>
  <c r="C56" i="28"/>
  <c r="A56" i="28"/>
  <c r="G55" i="28" l="1"/>
  <c r="F55" i="28"/>
  <c r="E55" i="28"/>
  <c r="D55" i="28"/>
  <c r="C55" i="28"/>
  <c r="A55" i="28"/>
  <c r="G54" i="28"/>
  <c r="F54" i="28"/>
  <c r="E54" i="28"/>
  <c r="D54" i="28"/>
  <c r="C54" i="28"/>
  <c r="A54" i="28"/>
  <c r="G53" i="28"/>
  <c r="F53" i="28"/>
  <c r="E53" i="28"/>
  <c r="D53" i="28"/>
  <c r="C53" i="28"/>
  <c r="A53" i="28"/>
  <c r="G52" i="28"/>
  <c r="F52" i="28"/>
  <c r="E52" i="28"/>
  <c r="D52" i="28"/>
  <c r="C52" i="28"/>
  <c r="A52" i="28"/>
  <c r="G51" i="28"/>
  <c r="F51" i="28"/>
  <c r="E51" i="28"/>
  <c r="D51" i="28"/>
  <c r="C51" i="28"/>
  <c r="A51" i="28"/>
  <c r="G50" i="28"/>
  <c r="F50" i="28"/>
  <c r="E50" i="28"/>
  <c r="D50" i="28"/>
  <c r="C50" i="28"/>
  <c r="A50" i="28"/>
  <c r="G49" i="28"/>
  <c r="F49" i="28"/>
  <c r="E49" i="28"/>
  <c r="D49" i="28"/>
  <c r="C49" i="28"/>
  <c r="A49" i="28"/>
  <c r="G48" i="28"/>
  <c r="F48" i="28"/>
  <c r="E48" i="28"/>
  <c r="D48" i="28"/>
  <c r="C48" i="28"/>
  <c r="A48" i="28"/>
  <c r="G47" i="28"/>
  <c r="F47" i="28"/>
  <c r="E47" i="28"/>
  <c r="D47" i="28"/>
  <c r="C47" i="28"/>
  <c r="A47" i="28"/>
  <c r="G46" i="28"/>
  <c r="F46" i="28"/>
  <c r="E46" i="28"/>
  <c r="D46" i="28"/>
  <c r="C46" i="28"/>
  <c r="A46" i="28"/>
  <c r="G45" i="28"/>
  <c r="F45" i="28"/>
  <c r="E45" i="28"/>
  <c r="D45" i="28"/>
  <c r="C45" i="28"/>
  <c r="A45" i="28"/>
  <c r="G44" i="28"/>
  <c r="F44" i="28"/>
  <c r="E44" i="28"/>
  <c r="D44" i="28"/>
  <c r="C44" i="28"/>
  <c r="A44" i="28"/>
  <c r="G43" i="28"/>
  <c r="F43" i="28"/>
  <c r="E43" i="28"/>
  <c r="D43" i="28"/>
  <c r="C43" i="28"/>
  <c r="A43" i="28"/>
  <c r="G42" i="28"/>
  <c r="F42" i="28"/>
  <c r="E42" i="28"/>
  <c r="D42" i="28"/>
  <c r="C42" i="28"/>
  <c r="A42" i="28"/>
  <c r="G41" i="28"/>
  <c r="F41" i="28"/>
  <c r="E41" i="28"/>
  <c r="D41" i="28"/>
  <c r="C41" i="28"/>
  <c r="A41" i="28"/>
  <c r="G40" i="28"/>
  <c r="F40" i="28"/>
  <c r="E40" i="28"/>
  <c r="D40" i="28"/>
  <c r="C40" i="28"/>
  <c r="A40" i="28"/>
  <c r="G39" i="28"/>
  <c r="F39" i="28"/>
  <c r="E39" i="28"/>
  <c r="D39" i="28"/>
  <c r="C39" i="28"/>
  <c r="A39" i="28"/>
  <c r="G38" i="28"/>
  <c r="F38" i="28"/>
  <c r="E38" i="28"/>
  <c r="D38" i="28"/>
  <c r="C38" i="28"/>
  <c r="A38" i="28"/>
  <c r="G37" i="28"/>
  <c r="F37" i="28"/>
  <c r="E37" i="28"/>
  <c r="D37" i="28"/>
  <c r="C37" i="28"/>
  <c r="A37" i="28"/>
  <c r="G36" i="28"/>
  <c r="F36" i="28"/>
  <c r="E36" i="28"/>
  <c r="D36" i="28"/>
  <c r="C36" i="28"/>
  <c r="A36" i="28"/>
  <c r="G35" i="28"/>
  <c r="F35" i="28"/>
  <c r="E35" i="28"/>
  <c r="D35" i="28"/>
  <c r="A35" i="28"/>
  <c r="G34" i="28"/>
  <c r="F34" i="28"/>
  <c r="E34" i="28"/>
  <c r="D34" i="28"/>
  <c r="C34" i="28"/>
  <c r="A34" i="28"/>
  <c r="G33" i="28"/>
  <c r="F33" i="28"/>
  <c r="E33" i="28"/>
  <c r="D33" i="28"/>
  <c r="C33" i="28"/>
  <c r="A33" i="28"/>
  <c r="G32" i="28"/>
  <c r="F32" i="28"/>
  <c r="E32" i="28"/>
  <c r="D32" i="28"/>
  <c r="C32" i="28"/>
  <c r="A32" i="28"/>
  <c r="G31" i="28"/>
  <c r="F31" i="28"/>
  <c r="E31" i="28"/>
  <c r="D31" i="28"/>
  <c r="C31" i="28"/>
  <c r="A31" i="28"/>
  <c r="G30" i="28"/>
  <c r="F30" i="28"/>
  <c r="E30" i="28"/>
  <c r="D30" i="28"/>
  <c r="C30" i="28"/>
  <c r="A30" i="28" l="1"/>
  <c r="G29" i="28"/>
  <c r="F29" i="28"/>
  <c r="E29" i="28"/>
  <c r="D29" i="28"/>
  <c r="C29" i="28"/>
  <c r="A29" i="28"/>
  <c r="G28" i="28"/>
  <c r="F28" i="28"/>
  <c r="E28" i="28"/>
  <c r="D28" i="28"/>
  <c r="C28" i="28"/>
  <c r="A28" i="28"/>
  <c r="G27" i="28"/>
  <c r="F27" i="28"/>
  <c r="E27" i="28"/>
  <c r="D27" i="28"/>
  <c r="C27" i="28"/>
  <c r="A27" i="28"/>
  <c r="G26" i="28"/>
  <c r="F26" i="28"/>
  <c r="E26" i="28"/>
  <c r="D26" i="28"/>
  <c r="C26" i="28"/>
  <c r="A26" i="28"/>
  <c r="G24" i="28"/>
  <c r="F24" i="28"/>
  <c r="E24" i="28"/>
  <c r="D24" i="28"/>
  <c r="C24" i="28"/>
  <c r="A24" i="28"/>
  <c r="F23" i="28"/>
  <c r="E23" i="28"/>
  <c r="D23" i="28"/>
  <c r="F22" i="28"/>
  <c r="E22" i="28"/>
  <c r="D22" i="28"/>
  <c r="A22" i="28"/>
  <c r="F21" i="28"/>
  <c r="E21" i="28"/>
  <c r="D21" i="28"/>
  <c r="A21" i="28"/>
  <c r="F20" i="28"/>
  <c r="E20" i="28"/>
  <c r="D20" i="28"/>
  <c r="A20" i="28"/>
  <c r="F19" i="28"/>
  <c r="E19" i="28"/>
  <c r="D19" i="28"/>
  <c r="A19" i="28"/>
  <c r="F18" i="28"/>
  <c r="E18" i="28"/>
  <c r="D18" i="28"/>
  <c r="A18" i="28"/>
  <c r="A17" i="28" l="1"/>
  <c r="G16" i="28"/>
  <c r="F16" i="28"/>
  <c r="E16" i="28"/>
  <c r="D16" i="28"/>
  <c r="C16" i="28"/>
  <c r="G15" i="28" l="1"/>
  <c r="F15" i="28"/>
  <c r="E15" i="28"/>
  <c r="D15" i="28"/>
  <c r="C15" i="28"/>
  <c r="A15" i="28"/>
  <c r="G14" i="28"/>
  <c r="F14" i="28"/>
  <c r="E14" i="28"/>
  <c r="D14" i="28"/>
  <c r="C14" i="28"/>
  <c r="A14" i="28"/>
  <c r="G13" i="28"/>
  <c r="F13" i="28"/>
  <c r="E13" i="28"/>
  <c r="D13" i="28"/>
  <c r="C13" i="28"/>
  <c r="A13" i="28"/>
  <c r="F12" i="28"/>
  <c r="E12" i="28"/>
  <c r="D12" i="28"/>
  <c r="A12" i="28" l="1"/>
  <c r="G11" i="28"/>
  <c r="F11" i="28"/>
  <c r="E11" i="28"/>
  <c r="D11" i="28"/>
  <c r="C11" i="28"/>
  <c r="A11" i="28" l="1"/>
  <c r="G10" i="28"/>
  <c r="F10" i="28"/>
  <c r="E10" i="28"/>
  <c r="D10" i="28"/>
  <c r="C10" i="28"/>
  <c r="A10" i="28"/>
  <c r="G9" i="28"/>
  <c r="F9" i="28"/>
  <c r="E9" i="28"/>
  <c r="D9" i="28"/>
  <c r="C9" i="28"/>
  <c r="A9" i="28"/>
  <c r="A8" i="28" l="1"/>
  <c r="A7" i="28"/>
  <c r="F6" i="28" l="1"/>
  <c r="E6" i="28"/>
  <c r="D6" i="28"/>
  <c r="A6" i="28"/>
  <c r="F5" i="28"/>
  <c r="E5" i="28"/>
  <c r="D5" i="28"/>
  <c r="A5" i="28"/>
  <c r="B63" i="28" l="1"/>
  <c r="B61" i="28"/>
  <c r="B62" i="28"/>
  <c r="B60" i="28"/>
  <c r="B59" i="28"/>
  <c r="B29" i="28" l="1"/>
  <c r="B52" i="28"/>
  <c r="B51" i="28"/>
  <c r="B16" i="28"/>
  <c r="B15" i="28"/>
  <c r="B14" i="28"/>
  <c r="B30" i="28"/>
  <c r="B38" i="28"/>
  <c r="B46" i="28"/>
  <c r="B54" i="28"/>
  <c r="B53" i="28"/>
  <c r="B36" i="28"/>
  <c r="B45" i="28"/>
  <c r="B35" i="28"/>
  <c r="B44" i="28"/>
  <c r="B43" i="28"/>
  <c r="B26" i="28"/>
  <c r="B42" i="28"/>
  <c r="B50" i="28"/>
  <c r="B27" i="28"/>
  <c r="B9" i="28"/>
  <c r="B33" i="28"/>
  <c r="B41" i="28"/>
  <c r="B49" i="28"/>
  <c r="B57" i="28"/>
  <c r="B13" i="28"/>
  <c r="B28" i="28"/>
  <c r="B11" i="28"/>
  <c r="B24" i="28"/>
  <c r="B32" i="28"/>
  <c r="B40" i="28"/>
  <c r="B48" i="28"/>
  <c r="B56" i="28"/>
  <c r="B37" i="28"/>
  <c r="B10" i="28"/>
  <c r="B31" i="28"/>
  <c r="B39" i="28"/>
  <c r="B47" i="28"/>
  <c r="B55" i="28"/>
  <c r="C42" i="7" l="1"/>
  <c r="E42" i="7" s="1"/>
  <c r="F42" i="7" s="1"/>
  <c r="C41" i="7"/>
  <c r="E41" i="7" s="1"/>
  <c r="F41" i="7" s="1"/>
  <c r="C33" i="30" l="1"/>
  <c r="C32" i="30"/>
  <c r="T39" i="30" l="1"/>
  <c r="Q52" i="30" l="1"/>
  <c r="D52" i="30" s="1"/>
  <c r="T32" i="30"/>
  <c r="T36" i="30"/>
  <c r="S33" i="30" l="1"/>
  <c r="X7" i="30" l="1"/>
  <c r="V7" i="30"/>
  <c r="W7" i="30"/>
  <c r="W8" i="30" l="1"/>
  <c r="V8" i="30"/>
  <c r="X8" i="30"/>
  <c r="AC7" i="30"/>
  <c r="AB7" i="30" l="1"/>
  <c r="X10" i="30"/>
  <c r="X9" i="30"/>
  <c r="W10" i="30"/>
  <c r="W9" i="30"/>
  <c r="AC8" i="30"/>
  <c r="V10" i="30"/>
  <c r="V9" i="30"/>
  <c r="AB8" i="30" l="1"/>
  <c r="AA7" i="30"/>
  <c r="AC10" i="30"/>
  <c r="AC9" i="30"/>
  <c r="Y7" i="30" l="1"/>
  <c r="AA8" i="30"/>
  <c r="Z7" i="30"/>
  <c r="AB9" i="30"/>
  <c r="Y8" i="30" l="1"/>
  <c r="Z8" i="30"/>
  <c r="AA10" i="30"/>
  <c r="AA9" i="30"/>
  <c r="AB10" i="30"/>
  <c r="Y9" i="30" l="1"/>
  <c r="Z10" i="30"/>
  <c r="Z9" i="30"/>
  <c r="Y10" i="30" l="1"/>
  <c r="H62" i="32" l="1"/>
  <c r="D62" i="32" s="1"/>
  <c r="B62" i="32" l="1"/>
  <c r="X45" i="30" l="1"/>
  <c r="AA53" i="30"/>
  <c r="V41" i="30"/>
  <c r="U41" i="30" s="1"/>
  <c r="Z39" i="30"/>
  <c r="Z60" i="30"/>
  <c r="S66" i="30" l="1"/>
  <c r="U66" i="30"/>
  <c r="Q54" i="30"/>
  <c r="AB45" i="30"/>
  <c r="W52" i="30" l="1"/>
  <c r="AC39" i="30"/>
  <c r="T41" i="30" l="1"/>
  <c r="R14" i="30" l="1"/>
  <c r="B11" i="30" l="1"/>
  <c r="R23" i="30" l="1"/>
  <c r="R25" i="30"/>
  <c r="R22" i="30"/>
  <c r="R24" i="30"/>
  <c r="R21" i="30" l="1"/>
  <c r="R8" i="30" l="1"/>
  <c r="R7" i="30"/>
  <c r="R10" i="30" l="1"/>
  <c r="R9" i="30" l="1"/>
  <c r="R19" i="30"/>
  <c r="R20" i="30" l="1"/>
  <c r="R66" i="30"/>
  <c r="S36" i="30" l="1"/>
  <c r="D36" i="30" s="1"/>
  <c r="B32" i="30"/>
  <c r="S32" i="30"/>
  <c r="D32" i="30" s="1"/>
  <c r="P45" i="30"/>
  <c r="S60" i="30"/>
  <c r="D60" i="30" s="1"/>
  <c r="R27" i="30"/>
  <c r="P39" i="30"/>
  <c r="O38" i="30"/>
  <c r="B52" i="30" l="1"/>
  <c r="N52" i="30"/>
  <c r="E52" i="30" s="1"/>
  <c r="R41" i="30"/>
  <c r="P60" i="30"/>
  <c r="C60" i="30" s="1"/>
  <c r="S45" i="30" l="1"/>
  <c r="Q66" i="30"/>
  <c r="C66" i="30" l="1"/>
  <c r="O66" i="30" l="1"/>
  <c r="E66" i="30" s="1"/>
  <c r="B43" i="30" l="1"/>
  <c r="N36" i="30"/>
  <c r="E36" i="30" s="1"/>
  <c r="J66" i="30"/>
  <c r="D66" i="30" s="1"/>
  <c r="H49" i="30"/>
  <c r="C49" i="30" s="1"/>
  <c r="B49" i="30"/>
  <c r="M67" i="30"/>
  <c r="G67" i="30"/>
  <c r="J53" i="30"/>
  <c r="D53" i="30" s="1"/>
  <c r="N43" i="30"/>
  <c r="E43" i="30" s="1"/>
  <c r="Q67" i="30"/>
  <c r="B57" i="30"/>
  <c r="I67" i="30"/>
  <c r="Q57" i="30" l="1"/>
  <c r="D57" i="30" s="1"/>
  <c r="H67" i="30"/>
  <c r="H55" i="30"/>
  <c r="B53" i="30"/>
  <c r="B66" i="30"/>
  <c r="B60" i="30"/>
  <c r="N60" i="30"/>
  <c r="E60" i="30" s="1"/>
  <c r="H53" i="30"/>
  <c r="C53" i="30" s="1"/>
  <c r="B36" i="30" l="1"/>
  <c r="L67" i="30"/>
  <c r="D16" i="25" l="1"/>
  <c r="E16" i="25" s="1"/>
  <c r="E61" i="14" l="1"/>
  <c r="B7" i="30" l="1"/>
  <c r="B14" i="30" l="1"/>
  <c r="S39" i="30" l="1"/>
  <c r="T48" i="30"/>
  <c r="B8" i="30" l="1"/>
  <c r="B9" i="30"/>
  <c r="B10" i="30" l="1"/>
  <c r="B19" i="30" l="1"/>
  <c r="B25" i="30" l="1"/>
  <c r="B22" i="30" l="1"/>
  <c r="B24" i="30"/>
  <c r="B23" i="30"/>
  <c r="J50" i="30" l="1"/>
  <c r="D50" i="30" s="1"/>
  <c r="J33" i="30"/>
  <c r="D33" i="30" s="1"/>
  <c r="J48" i="30"/>
  <c r="H56" i="30"/>
  <c r="B33" i="30"/>
  <c r="B21" i="30" l="1"/>
  <c r="B20" i="30"/>
  <c r="N45" i="30"/>
  <c r="E45" i="30" s="1"/>
  <c r="Q58" i="30"/>
  <c r="H54" i="30"/>
  <c r="B50" i="30"/>
  <c r="B56" i="30"/>
  <c r="N61" i="30"/>
  <c r="P41" i="30"/>
  <c r="I55" i="30"/>
  <c r="N39" i="30"/>
  <c r="B61" i="30"/>
  <c r="B48" i="30"/>
  <c r="B58" i="30"/>
  <c r="B55" i="30"/>
  <c r="B27" i="30"/>
  <c r="B41" i="30" l="1"/>
  <c r="B54" i="30"/>
  <c r="B45" i="30"/>
  <c r="B67" i="30"/>
  <c r="B44" i="30"/>
  <c r="B38" i="30" l="1"/>
  <c r="B39" i="30"/>
  <c r="B70" i="30"/>
  <c r="M11" i="30" l="1"/>
  <c r="K11" i="30" l="1"/>
  <c r="S11" i="30"/>
  <c r="N11" i="30" l="1"/>
  <c r="E11" i="30" s="1"/>
  <c r="P11" i="30"/>
  <c r="I11" i="30" l="1"/>
  <c r="L11" i="30"/>
  <c r="Q11" i="30"/>
  <c r="H11" i="30"/>
  <c r="T11" i="30"/>
  <c r="U11" i="30" l="1"/>
  <c r="J11" i="30"/>
  <c r="O11" i="30"/>
  <c r="D11" i="30" l="1"/>
  <c r="G11" i="30" l="1"/>
  <c r="F11" i="30"/>
  <c r="C11" i="30" l="1"/>
  <c r="B63" i="32" l="1"/>
  <c r="C14" i="26" l="1"/>
  <c r="D7" i="28" l="1"/>
  <c r="D8" i="28" l="1"/>
  <c r="E7" i="28" l="1"/>
  <c r="E8" i="28" l="1"/>
  <c r="E17" i="28" l="1"/>
  <c r="E25" i="28" l="1"/>
  <c r="E59" i="28" l="1"/>
  <c r="F7" i="28" l="1"/>
  <c r="F8" i="28" l="1"/>
  <c r="F17" i="28" l="1"/>
  <c r="F25" i="28" l="1"/>
  <c r="F59" i="28" l="1"/>
  <c r="D17" i="28" l="1"/>
  <c r="D25" i="28" l="1"/>
  <c r="D59" i="28" l="1"/>
  <c r="G5" i="28" l="1"/>
  <c r="G6" i="28"/>
  <c r="F10" i="31"/>
  <c r="F11" i="31"/>
  <c r="E11" i="31" l="1"/>
  <c r="E10" i="31"/>
  <c r="G8" i="28" l="1"/>
  <c r="G7" i="28"/>
  <c r="F13" i="31"/>
  <c r="F12" i="31"/>
  <c r="E12" i="31" l="1"/>
  <c r="E13" i="31"/>
  <c r="D41" i="31" l="1"/>
  <c r="E30" i="31" l="1"/>
  <c r="E22" i="31"/>
  <c r="E41" i="31" l="1"/>
  <c r="T7" i="30" l="1"/>
  <c r="T8" i="30" l="1"/>
  <c r="T9" i="30" l="1"/>
  <c r="T10" i="30" l="1"/>
  <c r="U7" i="30" l="1"/>
  <c r="U8" i="30"/>
  <c r="U10" i="30" l="1"/>
  <c r="U9" i="30"/>
  <c r="G12" i="28" l="1"/>
  <c r="F17" i="31"/>
  <c r="G17" i="28" l="1"/>
  <c r="F22" i="31"/>
  <c r="G20" i="28" l="1"/>
  <c r="F25" i="31"/>
  <c r="F26" i="31"/>
  <c r="G21" i="28"/>
  <c r="F27" i="31"/>
  <c r="F28" i="31"/>
  <c r="G23" i="28"/>
  <c r="G18" i="28" l="1"/>
  <c r="F23" i="31"/>
  <c r="F24" i="31"/>
  <c r="G19" i="28"/>
  <c r="G25" i="28" l="1"/>
  <c r="F30" i="31" l="1"/>
  <c r="O61" i="30" l="1"/>
  <c r="G59" i="28"/>
  <c r="F41" i="31"/>
  <c r="K67" i="30"/>
  <c r="I56" i="30"/>
  <c r="K44" i="30"/>
  <c r="P67" i="30"/>
  <c r="K39" i="30"/>
  <c r="O39" i="30"/>
  <c r="F55" i="30"/>
  <c r="C55" i="30" s="1"/>
  <c r="S58" i="30" l="1"/>
  <c r="D58" i="30" s="1"/>
  <c r="T47" i="30"/>
  <c r="U48" i="30"/>
  <c r="J55" i="30"/>
  <c r="D55" i="30" s="1"/>
  <c r="O45" i="30"/>
  <c r="E50" i="14" l="1"/>
  <c r="D43" i="7" l="1"/>
  <c r="AB24" i="30" l="1"/>
  <c r="AA24" i="30" s="1"/>
  <c r="T24" i="30"/>
  <c r="W24" i="30"/>
  <c r="X19" i="30"/>
  <c r="T14" i="30"/>
  <c r="AA19" i="30"/>
  <c r="Z19" i="30"/>
  <c r="Y19" i="30"/>
  <c r="AB14" i="30"/>
  <c r="AA14" i="30" s="1"/>
  <c r="Z14" i="30" s="1"/>
  <c r="Y14" i="30" s="1"/>
  <c r="AB19" i="30"/>
  <c r="AC14" i="30"/>
  <c r="AC19" i="30"/>
  <c r="T23" i="30"/>
  <c r="W23" i="30"/>
  <c r="AB23" i="30"/>
  <c r="AB25" i="30"/>
  <c r="AA25" i="30" s="1"/>
  <c r="T25" i="30"/>
  <c r="W25" i="30"/>
  <c r="V25" i="30" l="1"/>
  <c r="AA23" i="30"/>
  <c r="V23" i="30"/>
  <c r="U14" i="30"/>
  <c r="X14" i="30"/>
  <c r="W14" i="30" s="1"/>
  <c r="V14" i="30" s="1"/>
  <c r="U23" i="30"/>
  <c r="V24" i="30"/>
  <c r="AC25" i="30"/>
  <c r="U25" i="30"/>
  <c r="U19" i="30"/>
  <c r="U24" i="30"/>
  <c r="Z23" i="30"/>
  <c r="Y23" i="30" s="1"/>
  <c r="X23" i="30" s="1"/>
  <c r="Z24" i="30"/>
  <c r="Y24" i="30" s="1"/>
  <c r="X24" i="30" s="1"/>
  <c r="AC24" i="30"/>
  <c r="W19" i="30"/>
  <c r="V19" i="30" s="1"/>
  <c r="W22" i="30"/>
  <c r="T22" i="30"/>
  <c r="AB22" i="30"/>
  <c r="AC23" i="30"/>
  <c r="Z25" i="30"/>
  <c r="Y25" i="30" s="1"/>
  <c r="X25" i="30" s="1"/>
  <c r="U22" i="30" l="1"/>
  <c r="AA22" i="30"/>
  <c r="V22" i="30"/>
  <c r="AC22" i="30"/>
  <c r="Z22" i="30" l="1"/>
  <c r="Y22" i="30" s="1"/>
  <c r="X22" i="30" s="1"/>
  <c r="W21" i="30" l="1"/>
  <c r="V21" i="30" s="1"/>
  <c r="T21" i="30"/>
  <c r="AB21" i="30"/>
  <c r="AA21" i="30" l="1"/>
  <c r="AC21" i="30"/>
  <c r="Z21" i="30"/>
  <c r="Y21" i="30" s="1"/>
  <c r="X21" i="30" s="1"/>
  <c r="U21" i="30"/>
  <c r="T20" i="30" l="1"/>
  <c r="AB20" i="30"/>
  <c r="AC20" i="30"/>
  <c r="AA20" i="30"/>
  <c r="AA27" i="30" l="1"/>
  <c r="U20" i="30"/>
  <c r="Z27" i="30"/>
  <c r="AB27" i="30"/>
  <c r="Y27" i="30"/>
  <c r="X27" i="30"/>
  <c r="Z20" i="30"/>
  <c r="Y20" i="30" s="1"/>
  <c r="X20" i="30" s="1"/>
  <c r="W20" i="30" s="1"/>
  <c r="V20" i="30" s="1"/>
  <c r="AC27" i="30"/>
  <c r="W27" i="30"/>
  <c r="V27" i="30" l="1"/>
  <c r="AB39" i="30"/>
  <c r="AA39" i="30" s="1"/>
  <c r="U27" i="30"/>
  <c r="P54" i="30"/>
  <c r="AC47" i="30"/>
  <c r="X58" i="30"/>
  <c r="V56" i="30"/>
  <c r="D56" i="30" s="1"/>
  <c r="Z48" i="30"/>
  <c r="Y39" i="30"/>
  <c r="AA43" i="30"/>
  <c r="W61" i="30"/>
  <c r="E61" i="30" s="1"/>
  <c r="W39" i="30"/>
  <c r="E39" i="30" s="1"/>
  <c r="K54" i="30" l="1"/>
  <c r="D54" i="30" s="1"/>
  <c r="O67" i="30"/>
  <c r="I39" i="30"/>
  <c r="U39" i="30"/>
  <c r="M38" i="30"/>
  <c r="F56" i="30"/>
  <c r="C56" i="30" s="1"/>
  <c r="Q41" i="30"/>
  <c r="T61" i="30"/>
  <c r="N38" i="30"/>
  <c r="E38" i="30" s="1"/>
  <c r="L44" i="30"/>
  <c r="T45" i="30"/>
  <c r="S67" i="30"/>
  <c r="F39" i="8" l="1"/>
  <c r="N67" i="30" l="1"/>
  <c r="C35" i="28" l="1"/>
  <c r="B34" i="28" l="1"/>
  <c r="H14" i="32" l="1"/>
  <c r="F14" i="32"/>
  <c r="B14" i="32" l="1"/>
  <c r="C14" i="32"/>
  <c r="G14" i="32"/>
  <c r="D14" i="32" s="1"/>
  <c r="F7" i="32" l="1"/>
  <c r="F8" i="32"/>
  <c r="G8" i="32" l="1"/>
  <c r="C7" i="32"/>
  <c r="H8" i="32"/>
  <c r="G7" i="32"/>
  <c r="B7" i="32"/>
  <c r="H7" i="32"/>
  <c r="F10" i="32" l="1"/>
  <c r="D7" i="32"/>
  <c r="B8" i="32"/>
  <c r="D8" i="32"/>
  <c r="C8" i="32"/>
  <c r="F9" i="32"/>
  <c r="B9" i="32"/>
  <c r="G10" i="32" l="1"/>
  <c r="G9" i="32"/>
  <c r="C9" i="32"/>
  <c r="F19" i="32"/>
  <c r="H9" i="32"/>
  <c r="H10" i="32" l="1"/>
  <c r="D10" i="32" s="1"/>
  <c r="H19" i="32"/>
  <c r="G19" i="32"/>
  <c r="B10" i="32"/>
  <c r="D9" i="32"/>
  <c r="B19" i="32"/>
  <c r="D19" i="32" l="1"/>
  <c r="C10" i="32"/>
  <c r="C19" i="32"/>
  <c r="F24" i="32" l="1"/>
  <c r="F22" i="32"/>
  <c r="D12" i="25"/>
  <c r="D3" i="25"/>
  <c r="D10" i="25"/>
  <c r="F25" i="32"/>
  <c r="G24" i="32" l="1"/>
  <c r="G22" i="32"/>
  <c r="D11" i="25"/>
  <c r="G25" i="32"/>
  <c r="F23" i="32"/>
  <c r="H24" i="32" l="1"/>
  <c r="D24" i="32" s="1"/>
  <c r="H22" i="32"/>
  <c r="D22" i="32" s="1"/>
  <c r="B25" i="32"/>
  <c r="B22" i="32"/>
  <c r="B24" i="32"/>
  <c r="G23" i="32"/>
  <c r="H25" i="32"/>
  <c r="D25" i="32" s="1"/>
  <c r="C22" i="32" l="1"/>
  <c r="B23" i="32"/>
  <c r="H23" i="32"/>
  <c r="D23" i="32" s="1"/>
  <c r="C25" i="32"/>
  <c r="C24" i="32"/>
  <c r="C23" i="32" l="1"/>
  <c r="D17" i="31" l="1"/>
  <c r="C17" i="31" l="1"/>
  <c r="C12" i="28"/>
  <c r="B12" i="28" l="1"/>
  <c r="B17" i="31"/>
  <c r="D25" i="31"/>
  <c r="D27" i="31"/>
  <c r="D28" i="31"/>
  <c r="D26" i="31"/>
  <c r="C28" i="31" l="1"/>
  <c r="C25" i="31"/>
  <c r="C23" i="28"/>
  <c r="C21" i="28"/>
  <c r="C20" i="28"/>
  <c r="C26" i="31"/>
  <c r="C27" i="31"/>
  <c r="C22" i="28"/>
  <c r="B27" i="31" l="1"/>
  <c r="B23" i="28"/>
  <c r="G22" i="28" s="1"/>
  <c r="B25" i="31"/>
  <c r="B28" i="31"/>
  <c r="B21" i="28"/>
  <c r="B26" i="31"/>
  <c r="B22" i="28"/>
  <c r="B20" i="28"/>
  <c r="D10" i="31" l="1"/>
  <c r="D11" i="31"/>
  <c r="C10" i="31" l="1"/>
  <c r="C11" i="31"/>
  <c r="C6" i="28"/>
  <c r="C5" i="28"/>
  <c r="B7" i="28" l="1"/>
  <c r="D12" i="31"/>
  <c r="B6" i="28"/>
  <c r="B11" i="31"/>
  <c r="C12" i="31"/>
  <c r="B10" i="31"/>
  <c r="B5" i="28"/>
  <c r="C7" i="28"/>
  <c r="D13" i="31"/>
  <c r="C13" i="31" l="1"/>
  <c r="B12" i="31"/>
  <c r="C8" i="28"/>
  <c r="D22" i="31"/>
  <c r="B8" i="28" l="1"/>
  <c r="C22" i="31"/>
  <c r="B17" i="28"/>
  <c r="C17" i="28"/>
  <c r="B13" i="31"/>
  <c r="B22" i="31" l="1"/>
  <c r="C12" i="25" l="1"/>
  <c r="E12" i="25" s="1"/>
  <c r="C11" i="25"/>
  <c r="E11" i="25" s="1"/>
  <c r="C10" i="25"/>
  <c r="E10" i="25" s="1"/>
  <c r="C3" i="25" l="1"/>
  <c r="C5" i="25" s="1"/>
  <c r="E3" i="25" s="1"/>
  <c r="C4" i="25" l="1"/>
  <c r="C6" i="25" l="1"/>
  <c r="F21" i="32" l="1"/>
  <c r="D24" i="31"/>
  <c r="G21" i="32" l="1"/>
  <c r="C19" i="28"/>
  <c r="B21" i="32" l="1"/>
  <c r="H21" i="32"/>
  <c r="D21" i="32" s="1"/>
  <c r="D23" i="31"/>
  <c r="B19" i="28"/>
  <c r="C24" i="31"/>
  <c r="C18" i="28" l="1"/>
  <c r="C21" i="32"/>
  <c r="C23" i="31"/>
  <c r="D30" i="31"/>
  <c r="H27" i="32"/>
  <c r="F20" i="32"/>
  <c r="F27" i="32"/>
  <c r="B27" i="32"/>
  <c r="C9" i="25"/>
  <c r="E9" i="25" s="1"/>
  <c r="B24" i="31"/>
  <c r="H20" i="32"/>
  <c r="B25" i="28" l="1"/>
  <c r="C25" i="28"/>
  <c r="C30" i="31"/>
  <c r="C8" i="25"/>
  <c r="E8" i="25" s="1"/>
  <c r="F40" i="32"/>
  <c r="B23" i="31"/>
  <c r="B47" i="32"/>
  <c r="G27" i="32"/>
  <c r="D27" i="32" s="1"/>
  <c r="C20" i="32"/>
  <c r="B20" i="32"/>
  <c r="G20" i="32"/>
  <c r="D20" i="32" s="1"/>
  <c r="B18" i="28"/>
  <c r="B40" i="32" l="1"/>
  <c r="C59" i="28"/>
  <c r="C41" i="31"/>
  <c r="D43" i="31"/>
  <c r="C27" i="32"/>
  <c r="B30" i="31"/>
  <c r="C40" i="32"/>
  <c r="C65" i="32" s="1"/>
  <c r="G47" i="32"/>
  <c r="D47" i="32" s="1"/>
  <c r="B65" i="32"/>
  <c r="B58" i="28" l="1"/>
  <c r="B40" i="31"/>
  <c r="B42" i="31"/>
  <c r="H65" i="32"/>
  <c r="D65" i="32" s="1"/>
  <c r="K8" i="30" l="1"/>
  <c r="K7" i="30"/>
  <c r="Q8" i="30"/>
  <c r="Q7" i="30"/>
  <c r="H7" i="30"/>
  <c r="O8" i="30"/>
  <c r="O7" i="30"/>
  <c r="S8" i="30"/>
  <c r="S7" i="30"/>
  <c r="L8" i="30"/>
  <c r="L7" i="30"/>
  <c r="P8" i="30"/>
  <c r="P7" i="30"/>
  <c r="J7" i="30"/>
  <c r="N7" i="30"/>
  <c r="E7" i="30" s="1"/>
  <c r="M7" i="30" l="1"/>
  <c r="D7" i="30" s="1"/>
  <c r="G7" i="30"/>
  <c r="I7" i="30"/>
  <c r="H8" i="30"/>
  <c r="J9" i="30"/>
  <c r="J8" i="30"/>
  <c r="H9" i="30"/>
  <c r="N8" i="30"/>
  <c r="E8" i="30" s="1"/>
  <c r="P10" i="30"/>
  <c r="P9" i="30"/>
  <c r="L9" i="30" l="1"/>
  <c r="L10" i="30"/>
  <c r="G8" i="30"/>
  <c r="I8" i="30"/>
  <c r="I9" i="30"/>
  <c r="F7" i="30"/>
  <c r="C7" i="30" s="1"/>
  <c r="G9" i="30"/>
  <c r="M8" i="30"/>
  <c r="D8" i="30" s="1"/>
  <c r="N9" i="30"/>
  <c r="E9" i="30" s="1"/>
  <c r="H10" i="30"/>
  <c r="O10" i="30"/>
  <c r="O9" i="30"/>
  <c r="K10" i="30"/>
  <c r="K9" i="30"/>
  <c r="Q10" i="30"/>
  <c r="Q9" i="30"/>
  <c r="S10" i="30"/>
  <c r="S9" i="30"/>
  <c r="J10" i="30"/>
  <c r="G10" i="30" l="1"/>
  <c r="M10" i="30"/>
  <c r="D10" i="30" s="1"/>
  <c r="I10" i="30"/>
  <c r="N10" i="30"/>
  <c r="E10" i="30" s="1"/>
  <c r="M9" i="30"/>
  <c r="D9" i="30" s="1"/>
  <c r="F8" i="30"/>
  <c r="C8" i="30" s="1"/>
  <c r="F9" i="30"/>
  <c r="C9" i="30" s="1"/>
  <c r="F10" i="30" l="1"/>
  <c r="C10" i="30" s="1"/>
  <c r="T19" i="30" l="1"/>
  <c r="T27" i="30"/>
  <c r="F12" i="30"/>
  <c r="C12" i="30" s="1"/>
  <c r="C39" i="7" l="1"/>
  <c r="E39" i="7" l="1"/>
  <c r="F39" i="7" s="1"/>
  <c r="N14" i="30" l="1"/>
  <c r="E14" i="30" s="1"/>
  <c r="E19" i="30" s="1"/>
  <c r="K14" i="30"/>
  <c r="Q14" i="30"/>
  <c r="P14" i="30"/>
  <c r="J14" i="30"/>
  <c r="O14" i="30"/>
  <c r="S14" i="30"/>
  <c r="L14" i="30"/>
  <c r="H14" i="30"/>
  <c r="M14" i="30" l="1"/>
  <c r="D14" i="30" s="1"/>
  <c r="I14" i="30"/>
  <c r="O22" i="30"/>
  <c r="P22" i="30"/>
  <c r="N22" i="30"/>
  <c r="E22" i="30" s="1"/>
  <c r="K22" i="30"/>
  <c r="L22" i="30"/>
  <c r="S22" i="30"/>
  <c r="Q22" i="30"/>
  <c r="Q24" i="30"/>
  <c r="N24" i="30"/>
  <c r="E24" i="30" s="1"/>
  <c r="O24" i="30"/>
  <c r="P24" i="30"/>
  <c r="K24" i="30"/>
  <c r="L24" i="30"/>
  <c r="H24" i="30"/>
  <c r="S24" i="30"/>
  <c r="K25" i="30"/>
  <c r="P25" i="30"/>
  <c r="Q25" i="30"/>
  <c r="N25" i="30"/>
  <c r="L25" i="30"/>
  <c r="S25" i="30"/>
  <c r="O25" i="30"/>
  <c r="E25" i="30" s="1"/>
  <c r="S23" i="30"/>
  <c r="P23" i="30"/>
  <c r="Q23" i="30"/>
  <c r="O23" i="30"/>
  <c r="K23" i="30"/>
  <c r="L23" i="30"/>
  <c r="N23" i="30"/>
  <c r="E23" i="30" s="1"/>
  <c r="F14" i="30" l="1"/>
  <c r="G14" i="30"/>
  <c r="J24" i="30"/>
  <c r="H22" i="30"/>
  <c r="J25" i="30"/>
  <c r="J22" i="30"/>
  <c r="H25" i="30"/>
  <c r="J23" i="30"/>
  <c r="H23" i="30"/>
  <c r="I24" i="30" l="1"/>
  <c r="M23" i="30"/>
  <c r="D23" i="30" s="1"/>
  <c r="M22" i="30"/>
  <c r="D22" i="30" s="1"/>
  <c r="C14" i="30"/>
  <c r="C19" i="30" s="1"/>
  <c r="M24" i="30"/>
  <c r="D24" i="30" s="1"/>
  <c r="I23" i="30"/>
  <c r="I25" i="30"/>
  <c r="I22" i="30"/>
  <c r="M25" i="30"/>
  <c r="D25" i="30" s="1"/>
  <c r="L21" i="30" l="1"/>
  <c r="K21" i="30"/>
  <c r="P21" i="30"/>
  <c r="S21" i="30"/>
  <c r="N21" i="30"/>
  <c r="E21" i="30" s="1"/>
  <c r="O21" i="30"/>
  <c r="Q21" i="30"/>
  <c r="G25" i="30" l="1"/>
  <c r="F24" i="30"/>
  <c r="F23" i="30"/>
  <c r="G23" i="30"/>
  <c r="G24" i="30"/>
  <c r="F22" i="30"/>
  <c r="G22" i="30"/>
  <c r="F25" i="30"/>
  <c r="J20" i="30"/>
  <c r="S20" i="30"/>
  <c r="O20" i="30"/>
  <c r="H20" i="30"/>
  <c r="P20" i="30"/>
  <c r="L20" i="30"/>
  <c r="J21" i="30"/>
  <c r="N20" i="30"/>
  <c r="E20" i="30" s="1"/>
  <c r="E26" i="30" s="1"/>
  <c r="K20" i="30"/>
  <c r="Q20" i="30"/>
  <c r="H21" i="30"/>
  <c r="C25" i="30" l="1"/>
  <c r="C24" i="30"/>
  <c r="C23" i="30"/>
  <c r="C22" i="30"/>
  <c r="I20" i="30"/>
  <c r="I21" i="30"/>
  <c r="M20" i="30"/>
  <c r="D20" i="30" s="1"/>
  <c r="M21" i="30"/>
  <c r="D21" i="30" s="1"/>
  <c r="F21" i="30" l="1"/>
  <c r="F20" i="30"/>
  <c r="G20" i="30"/>
  <c r="G21" i="30"/>
  <c r="C20" i="30" l="1"/>
  <c r="C21" i="30"/>
  <c r="C26" i="30" s="1"/>
  <c r="P19" i="30" l="1"/>
  <c r="L38" i="30"/>
  <c r="L19" i="30"/>
  <c r="J39" i="30" l="1"/>
  <c r="F43" i="30"/>
  <c r="C43" i="30" s="1"/>
  <c r="I19" i="30"/>
  <c r="N19" i="30"/>
  <c r="H19" i="30"/>
  <c r="J19" i="30"/>
  <c r="P27" i="30"/>
  <c r="L27" i="30"/>
  <c r="Q19" i="30"/>
  <c r="H39" i="30"/>
  <c r="K19" i="30"/>
  <c r="O19" i="30"/>
  <c r="S19" i="30"/>
  <c r="J67" i="30" l="1"/>
  <c r="D67" i="30" s="1"/>
  <c r="F19" i="30"/>
  <c r="F44" i="30"/>
  <c r="C44" i="30" s="1"/>
  <c r="J44" i="30"/>
  <c r="D44" i="30" s="1"/>
  <c r="M43" i="30"/>
  <c r="D43" i="30" s="1"/>
  <c r="M19" i="30"/>
  <c r="D19" i="30" s="1"/>
  <c r="I27" i="30"/>
  <c r="F67" i="30"/>
  <c r="O27" i="30"/>
  <c r="E27" i="30" s="1"/>
  <c r="E67" i="30" s="1"/>
  <c r="Q27" i="30"/>
  <c r="K27" i="30"/>
  <c r="H27" i="30"/>
  <c r="S27" i="30"/>
  <c r="J27" i="30"/>
  <c r="N27" i="30"/>
  <c r="F45" i="30" l="1"/>
  <c r="C45" i="30" s="1"/>
  <c r="G19" i="30"/>
  <c r="M45" i="30"/>
  <c r="D45" i="30" s="1"/>
  <c r="F58" i="30"/>
  <c r="F27" i="30"/>
  <c r="M27" i="30"/>
  <c r="D27" i="30" s="1"/>
  <c r="P58" i="30"/>
  <c r="C58" i="30" l="1"/>
  <c r="F47" i="30"/>
  <c r="C47" i="30" s="1"/>
  <c r="Q47" i="30"/>
  <c r="D47" i="30" s="1"/>
  <c r="F48" i="30"/>
  <c r="C48" i="30" s="1"/>
  <c r="I54" i="30"/>
  <c r="S48" i="30"/>
  <c r="D48" i="30" s="1"/>
  <c r="F38" i="30"/>
  <c r="C38" i="30" s="1"/>
  <c r="F41" i="30"/>
  <c r="C41" i="30" s="1"/>
  <c r="F54" i="30"/>
  <c r="G27" i="30"/>
  <c r="C27" i="30" s="1"/>
  <c r="C67" i="30" s="1"/>
  <c r="K38" i="30"/>
  <c r="D38" i="30" s="1"/>
  <c r="O41" i="30"/>
  <c r="D41" i="30" s="1"/>
  <c r="C54" i="30" l="1"/>
  <c r="G39" i="30"/>
  <c r="F61" i="30"/>
  <c r="C61" i="30" s="1"/>
  <c r="M39" i="30"/>
  <c r="D39" i="30" s="1"/>
  <c r="M61" i="30"/>
  <c r="D61" i="30" s="1"/>
  <c r="C11" i="16" l="1"/>
  <c r="F39" i="30"/>
  <c r="C39" i="30" s="1"/>
  <c r="E48" i="14" l="1"/>
  <c r="D33" i="16" l="1"/>
  <c r="D41" i="16" s="1"/>
  <c r="C33" i="7" l="1"/>
  <c r="E33" i="7" s="1"/>
  <c r="F33" i="7" s="1"/>
  <c r="E64" i="14"/>
  <c r="C21" i="16" l="1"/>
  <c r="E58" i="14" s="1"/>
  <c r="C28" i="7"/>
  <c r="E28" i="7" s="1"/>
  <c r="F28" i="7" s="1"/>
  <c r="E7" i="14" l="1"/>
  <c r="E23" i="7"/>
  <c r="F23" i="7" s="1"/>
  <c r="C40" i="7" l="1"/>
  <c r="E40" i="7" s="1"/>
  <c r="F40" i="7" s="1"/>
  <c r="C38" i="7" l="1"/>
  <c r="E20" i="14" l="1"/>
  <c r="C10" i="7"/>
  <c r="E10" i="7" s="1"/>
  <c r="F10" i="7" s="1"/>
  <c r="E38" i="7"/>
  <c r="F38" i="7" s="1"/>
  <c r="C43" i="7"/>
  <c r="E43" i="7" s="1"/>
  <c r="F43" i="7" s="1"/>
  <c r="E23" i="14" l="1"/>
  <c r="E19" i="14" l="1"/>
  <c r="B8" i="5" l="1"/>
  <c r="C6" i="33" l="1"/>
  <c r="B9" i="5" l="1"/>
  <c r="B11" i="5" s="1"/>
  <c r="E18" i="14"/>
  <c r="E28" i="14" l="1"/>
  <c r="B35" i="5"/>
  <c r="B40" i="5" s="1"/>
  <c r="C22" i="7" l="1"/>
  <c r="E12" i="14" l="1"/>
  <c r="E22" i="7"/>
  <c r="F22" i="7" s="1"/>
  <c r="E35" i="14" l="1"/>
  <c r="E21" i="14"/>
  <c r="E36" i="14" l="1"/>
  <c r="G35" i="14" s="1"/>
  <c r="G28" i="14" l="1"/>
  <c r="G31" i="14"/>
  <c r="G29" i="14"/>
  <c r="G34" i="14"/>
  <c r="G33" i="14"/>
  <c r="G32" i="14"/>
  <c r="G30" i="14"/>
  <c r="E4" i="33" l="1"/>
  <c r="E22" i="14" l="1"/>
  <c r="C12" i="7"/>
  <c r="E12" i="7" s="1"/>
  <c r="F12" i="7" s="1"/>
  <c r="E24" i="14" l="1"/>
  <c r="G22" i="14" s="1"/>
  <c r="G18" i="14" l="1"/>
  <c r="G19" i="14"/>
  <c r="G20" i="14"/>
  <c r="G23" i="14"/>
  <c r="G21" i="14"/>
  <c r="E10" i="33"/>
  <c r="E62" i="14"/>
  <c r="E9" i="14" l="1"/>
  <c r="E18" i="7"/>
  <c r="F18" i="7" s="1"/>
  <c r="C27" i="26"/>
  <c r="C35" i="26" s="1"/>
  <c r="C35" i="16"/>
  <c r="C31" i="7"/>
  <c r="C20" i="26"/>
  <c r="C14" i="16"/>
  <c r="C8" i="26"/>
  <c r="C26" i="26"/>
  <c r="C13" i="26"/>
  <c r="C12" i="16"/>
  <c r="C22" i="26"/>
  <c r="C19" i="7"/>
  <c r="C22" i="16"/>
  <c r="C29" i="7"/>
  <c r="E9" i="33"/>
  <c r="C20" i="7"/>
  <c r="C24" i="26" l="1"/>
  <c r="C21" i="7"/>
  <c r="C9" i="7"/>
  <c r="C38" i="16"/>
  <c r="E33" i="4"/>
  <c r="C16" i="7"/>
  <c r="C21" i="26"/>
  <c r="C43" i="26"/>
  <c r="E49" i="14"/>
  <c r="C17" i="16"/>
  <c r="E40" i="14" s="1"/>
  <c r="E51" i="14"/>
  <c r="C7" i="26"/>
  <c r="E11" i="14"/>
  <c r="E20" i="7"/>
  <c r="F20" i="7" s="1"/>
  <c r="E29" i="7"/>
  <c r="F29" i="7" s="1"/>
  <c r="E59" i="14"/>
  <c r="C24" i="16"/>
  <c r="E63" i="14" s="1"/>
  <c r="E31" i="7"/>
  <c r="F31" i="7" s="1"/>
  <c r="C17" i="7"/>
  <c r="C23" i="26"/>
  <c r="E19" i="7"/>
  <c r="F19" i="7" s="1"/>
  <c r="E10" i="14"/>
  <c r="E16" i="7" l="1"/>
  <c r="E6" i="14"/>
  <c r="E54" i="14"/>
  <c r="G49" i="14" s="1"/>
  <c r="E17" i="7"/>
  <c r="F17" i="7" s="1"/>
  <c r="E8" i="14"/>
  <c r="E41" i="14"/>
  <c r="E42" i="14" s="1"/>
  <c r="G40" i="14" s="1"/>
  <c r="E9" i="7"/>
  <c r="F9" i="7" s="1"/>
  <c r="G12" i="7"/>
  <c r="E13" i="14"/>
  <c r="E21" i="7"/>
  <c r="F21" i="7" s="1"/>
  <c r="G51" i="14" l="1"/>
  <c r="G52" i="14"/>
  <c r="G46" i="14"/>
  <c r="G47" i="14"/>
  <c r="G48" i="14"/>
  <c r="G53" i="14"/>
  <c r="G50" i="14"/>
  <c r="G41" i="14"/>
  <c r="E14" i="14"/>
  <c r="F16" i="7"/>
  <c r="E24" i="7"/>
  <c r="F24" i="7" s="1"/>
  <c r="C11" i="26" l="1"/>
  <c r="G13" i="14"/>
  <c r="G12" i="14"/>
  <c r="G7" i="14"/>
  <c r="G9" i="14"/>
  <c r="G11" i="14"/>
  <c r="G10" i="14"/>
  <c r="G8" i="14"/>
  <c r="C12" i="26"/>
  <c r="C25" i="26"/>
  <c r="C23" i="16"/>
  <c r="C30" i="7"/>
  <c r="C10" i="26"/>
  <c r="C9" i="26"/>
  <c r="G6" i="14"/>
  <c r="G14" i="14" l="1"/>
  <c r="C15" i="26"/>
  <c r="C28" i="26"/>
  <c r="E60" i="14"/>
  <c r="C29" i="16"/>
  <c r="C33" i="16" s="1"/>
  <c r="C41" i="16" s="1"/>
  <c r="E30" i="7"/>
  <c r="F30" i="7" s="1"/>
  <c r="C34" i="7"/>
  <c r="E34" i="7" s="1"/>
  <c r="F34" i="7" s="1"/>
  <c r="E65" i="14" l="1"/>
  <c r="G60" i="14" s="1"/>
  <c r="C42" i="26" l="1"/>
  <c r="G58" i="14"/>
  <c r="G64" i="14"/>
  <c r="G61" i="14"/>
  <c r="G62" i="14"/>
  <c r="G59" i="14"/>
  <c r="G6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beckford</author>
  </authors>
  <commentList>
    <comment ref="A4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beckford:</t>
        </r>
        <r>
          <rPr>
            <sz val="10"/>
            <color indexed="81"/>
            <rFont val="Tahoma"/>
            <family val="2"/>
          </rPr>
          <t xml:space="preserve">
Texas State Soil and Water Conservation Board
</t>
        </r>
      </text>
    </comment>
  </commentList>
</comments>
</file>

<file path=xl/sharedStrings.xml><?xml version="1.0" encoding="utf-8"?>
<sst xmlns="http://schemas.openxmlformats.org/spreadsheetml/2006/main" count="432" uniqueCount="261">
  <si>
    <t>HOUSTON-GALVESTON AREA COUNCIL</t>
  </si>
  <si>
    <t>AGING</t>
  </si>
  <si>
    <t>WORKFORCE</t>
  </si>
  <si>
    <t>TRANSP</t>
  </si>
  <si>
    <t>ADMIN</t>
  </si>
  <si>
    <t>LOCAL</t>
  </si>
  <si>
    <t>TOTAL</t>
  </si>
  <si>
    <t>SALARIES</t>
  </si>
  <si>
    <t>BENEFITS</t>
  </si>
  <si>
    <t>INDIRECT</t>
  </si>
  <si>
    <t>TRAVEL</t>
  </si>
  <si>
    <t>RENT</t>
  </si>
  <si>
    <t>COMPUTER SERVICES</t>
  </si>
  <si>
    <t>OTHER DIRECT</t>
  </si>
  <si>
    <t>SUBTOTAL</t>
  </si>
  <si>
    <t>CAPITAL</t>
  </si>
  <si>
    <t>PASS-THRU</t>
  </si>
  <si>
    <t>BUDGET AND SERVICE PLAN</t>
  </si>
  <si>
    <t>PROGRAM OPERATIONS</t>
  </si>
  <si>
    <t>INDIRECT COST</t>
  </si>
  <si>
    <t>EXPENDITURE BY PROGRAM:</t>
  </si>
  <si>
    <t>COMMUNITY &amp; ENVIRONMENTAL</t>
  </si>
  <si>
    <t>DATA SERVICES</t>
  </si>
  <si>
    <t>PUBLIC SERVICES</t>
  </si>
  <si>
    <t>TRANSPORTATION</t>
  </si>
  <si>
    <t>LOCAL ACTIVITIES</t>
  </si>
  <si>
    <t>CAPITAL EXPENDITURES</t>
  </si>
  <si>
    <t>UNRESTRICTED FUND USE:</t>
  </si>
  <si>
    <t>LOCAL PROJECTS</t>
  </si>
  <si>
    <t xml:space="preserve">CAPITAL </t>
  </si>
  <si>
    <t>TEXAS DEPARTMENT OF TRANSPORTATION</t>
  </si>
  <si>
    <t>TEXAS CRIMINAL JUSTICE DIVISION</t>
  </si>
  <si>
    <t>TEXAS WORKFORCE COMMISSION</t>
  </si>
  <si>
    <t>OTHER PUBLIC AGENCIES</t>
  </si>
  <si>
    <t>LOCAL CONTRACTS</t>
  </si>
  <si>
    <t>HOUSTON-GALVESTON AREA COUNCIL LOCAL FUNDS</t>
  </si>
  <si>
    <t>SCHEDULE OF SHARED ADMINISTRATION</t>
  </si>
  <si>
    <t>CONSULTANTS</t>
  </si>
  <si>
    <t>OTHER CONTRACT SVCS</t>
  </si>
  <si>
    <t>OFFICE SUPPLIES</t>
  </si>
  <si>
    <t>MEETING EXPENSES</t>
  </si>
  <si>
    <t>SOFTWARE &amp; DATABASES</t>
  </si>
  <si>
    <t>EMPLOYEE DEVELOPMENT</t>
  </si>
  <si>
    <t>POSTAGE &amp; DELIVERY</t>
  </si>
  <si>
    <t>OPERATING EXPENSES</t>
  </si>
  <si>
    <t>SUBSCRIPTION</t>
  </si>
  <si>
    <t>EXPENDABLE EQUIPMENT</t>
  </si>
  <si>
    <t>LEGAL NOTICE</t>
  </si>
  <si>
    <t>TOTAL INDIRECT</t>
  </si>
  <si>
    <t>BASIS FOR ALLOCATION:</t>
  </si>
  <si>
    <t>SALARIES PLUS BENEFITS</t>
  </si>
  <si>
    <t>INDIRECT RATE</t>
  </si>
  <si>
    <t>DEPRECIATION</t>
  </si>
  <si>
    <t>SCHEDULE OF LOCAL NON-FUNDED EXPENDITURES</t>
  </si>
  <si>
    <t>TOTAL LOCAL NON-FUNDED</t>
  </si>
  <si>
    <t>INTEREST INCOME</t>
  </si>
  <si>
    <t>INTERLOCAL CONTRACTS</t>
  </si>
  <si>
    <t>TOTAL REVENUE</t>
  </si>
  <si>
    <t>LOCAL NON-FUNDED</t>
  </si>
  <si>
    <t>TOTAL EXPENDITURES</t>
  </si>
  <si>
    <t xml:space="preserve">GENERAL FUND EXCESS OF REVENUE </t>
  </si>
  <si>
    <t>OVER EXPENDITURES</t>
  </si>
  <si>
    <t>TOTAL CHANGE TO FUND BALANCE</t>
  </si>
  <si>
    <t>EXPENDITURES</t>
  </si>
  <si>
    <t>REVENUE:</t>
  </si>
  <si>
    <t>SCHEDULE OF BENEFITS</t>
  </si>
  <si>
    <t>RELEASE TIME:</t>
  </si>
  <si>
    <t>VACATION TIME</t>
  </si>
  <si>
    <t>SICK LEAVE</t>
  </si>
  <si>
    <t>HOLIDAY</t>
  </si>
  <si>
    <t>RELEASE TIME RATE</t>
  </si>
  <si>
    <t>BENEFIT PROGRAM:</t>
  </si>
  <si>
    <t>FICA &amp; MEDICARE</t>
  </si>
  <si>
    <t>GROUP INSURANCE</t>
  </si>
  <si>
    <t>RETIREMENT</t>
  </si>
  <si>
    <t>UNEMPLOYMENT INSURANCE</t>
  </si>
  <si>
    <t>WORKER'S COMPENSATION</t>
  </si>
  <si>
    <t>TOTAL BENEFIT PROGRAM</t>
  </si>
  <si>
    <t>BENEFIT PROGRAM RATE</t>
  </si>
  <si>
    <t>TOTAL EMPLOYEE BENEFITS</t>
  </si>
  <si>
    <t>GROSS SALARIES</t>
  </si>
  <si>
    <t>TOTAL CHARGEABLE SALARIES</t>
  </si>
  <si>
    <t>COMBINED EMPLOYEE BENEFIT RATE</t>
  </si>
  <si>
    <t>PROGRAM EXPENDITURES</t>
  </si>
  <si>
    <t>C&amp;E</t>
  </si>
  <si>
    <t>DATA SERVICE</t>
  </si>
  <si>
    <t>DATA SVC</t>
  </si>
  <si>
    <t>EMPLOYMENT &amp; TRNG</t>
  </si>
  <si>
    <t>TRANS</t>
  </si>
  <si>
    <t>TOAL</t>
  </si>
  <si>
    <t>CATEGORY EXPENDITURES</t>
  </si>
  <si>
    <t>SALARIES&amp;BENEFITS</t>
  </si>
  <si>
    <t>SAL&amp;BEN</t>
  </si>
  <si>
    <t>CONTRACTS&amp;CONSULTANTS</t>
  </si>
  <si>
    <t>CONTR</t>
  </si>
  <si>
    <t>PASS THRU</t>
  </si>
  <si>
    <t>PASSTHRU</t>
  </si>
  <si>
    <t>DATA SERV, EQUIPMENT, TRAVEL</t>
  </si>
  <si>
    <t>OTHER</t>
  </si>
  <si>
    <t>INDIRECT COSTS</t>
  </si>
  <si>
    <t>CONSULTANT&amp;CONTR</t>
  </si>
  <si>
    <t>DEPR</t>
  </si>
  <si>
    <t>SUPPLIES</t>
  </si>
  <si>
    <t>EQUIPMENT</t>
  </si>
  <si>
    <t>EQUIP</t>
  </si>
  <si>
    <t>OTHER CHARGES</t>
  </si>
  <si>
    <t>REVENUES ANALYSIS</t>
  </si>
  <si>
    <t>UNRESTRICTED(LOCAL REVENUE)</t>
  </si>
  <si>
    <t>RESTRICTED(APPLIED REVENUE)</t>
  </si>
  <si>
    <t>UNRESTRICTED REVENUE</t>
  </si>
  <si>
    <t>DUES</t>
  </si>
  <si>
    <t>INTEREST</t>
  </si>
  <si>
    <t>C &amp; E</t>
  </si>
  <si>
    <t>DATASVC</t>
  </si>
  <si>
    <t>CONTRACT</t>
  </si>
  <si>
    <t>Salaries</t>
  </si>
  <si>
    <t>Benefit</t>
  </si>
  <si>
    <t>Indirect</t>
  </si>
  <si>
    <t>GIS</t>
  </si>
  <si>
    <t>Network</t>
  </si>
  <si>
    <t>Personnel</t>
  </si>
  <si>
    <t>Purchasing</t>
  </si>
  <si>
    <t>Printshop</t>
  </si>
  <si>
    <t>Rate</t>
  </si>
  <si>
    <t>Allocated</t>
  </si>
  <si>
    <t>Bugeted</t>
  </si>
  <si>
    <t>total personnel</t>
  </si>
  <si>
    <t>MEMBERSHIP DUES</t>
  </si>
  <si>
    <t>UNRESTRICTED FUND USE</t>
  </si>
  <si>
    <t>GIS Allocation</t>
  </si>
  <si>
    <t>Transp</t>
  </si>
  <si>
    <t>Data Sevice</t>
  </si>
  <si>
    <t>CAPITAL EQUIPMENT</t>
  </si>
  <si>
    <t>WORKSHOP</t>
  </si>
  <si>
    <t>EMERGENCY COMMUNICATIONS</t>
  </si>
  <si>
    <t>COOPERATIVE PURCHASING</t>
  </si>
  <si>
    <t>* Salaries &amp; Benefits do not include indirect salaries$benefits</t>
  </si>
  <si>
    <t>FINAL PROJECTED FUND BALANCE</t>
  </si>
  <si>
    <t xml:space="preserve">GENERAL FUND </t>
  </si>
  <si>
    <t xml:space="preserve">ENTERPRISE FUND </t>
  </si>
  <si>
    <t xml:space="preserve">SPECIAL REV FUND </t>
  </si>
  <si>
    <t>TEXAS COMMISSION ON ENVIRONMENTAL QUALITY</t>
  </si>
  <si>
    <t>DEPARTMENT OF AGING AND DISABILITY SERVICES</t>
  </si>
  <si>
    <t>NET ENTERPRISE FUND INCREASE</t>
  </si>
  <si>
    <t>GENERAL FUND INCREASE</t>
  </si>
  <si>
    <t>DATA SALES</t>
  </si>
  <si>
    <t>INTERLOCAL</t>
  </si>
  <si>
    <t>LDC</t>
  </si>
  <si>
    <t>FUND BALANCE</t>
  </si>
  <si>
    <t>STATE PLNG</t>
  </si>
  <si>
    <t>REVENUES:</t>
  </si>
  <si>
    <t>FEDERAL</t>
  </si>
  <si>
    <t>NEPI</t>
  </si>
  <si>
    <t>DOL</t>
  </si>
  <si>
    <t>HHS</t>
  </si>
  <si>
    <t>STATE:</t>
  </si>
  <si>
    <t>TDOA</t>
  </si>
  <si>
    <t>TWC</t>
  </si>
  <si>
    <t>TXDOT</t>
  </si>
  <si>
    <t>TCEQ</t>
  </si>
  <si>
    <t>TCJD</t>
  </si>
  <si>
    <t>TDHS</t>
  </si>
  <si>
    <t>TFS</t>
  </si>
  <si>
    <t>TXAM</t>
  </si>
  <si>
    <t>TDHCA</t>
  </si>
  <si>
    <t>CSEC SERVICE FEE</t>
  </si>
  <si>
    <t>DEM</t>
  </si>
  <si>
    <t>LOCAL:</t>
  </si>
  <si>
    <t>METRO</t>
  </si>
  <si>
    <t>HCA</t>
  </si>
  <si>
    <t>COST REIMBURSEMENT</t>
  </si>
  <si>
    <t>EDA</t>
  </si>
  <si>
    <t>PRODUCTS SALES</t>
  </si>
  <si>
    <t>SUBCONTRACTOR:</t>
  </si>
  <si>
    <t>IN-KIND/PROGRAM INC</t>
  </si>
  <si>
    <t>ENTERPRISE:</t>
  </si>
  <si>
    <t>FEE</t>
  </si>
  <si>
    <t>HGAC ENERGY</t>
  </si>
  <si>
    <t>REQUIRED HGAC DOLLARS</t>
  </si>
  <si>
    <t>Aging</t>
  </si>
  <si>
    <t>Congre Mls</t>
  </si>
  <si>
    <t>Home Dlv Mls</t>
  </si>
  <si>
    <t>Socail Svcs</t>
  </si>
  <si>
    <t>Prgm Mgmnt</t>
  </si>
  <si>
    <t>Resident</t>
  </si>
  <si>
    <t>Services</t>
  </si>
  <si>
    <t>BENEFIT CARRY FORWARD</t>
  </si>
  <si>
    <t>US ENVIRONMENTAL PROTECTION AGENCY</t>
  </si>
  <si>
    <t>ENTERPRISE FUND INCREASE</t>
  </si>
  <si>
    <t>ENERGY</t>
  </si>
  <si>
    <t>CJD</t>
  </si>
  <si>
    <t>COOP</t>
  </si>
  <si>
    <t>HL</t>
  </si>
  <si>
    <t>TCJD (CJ,LET,JAG)</t>
  </si>
  <si>
    <t>Dir Svcs</t>
  </si>
  <si>
    <t>INDIRECT CARRYOVER</t>
  </si>
  <si>
    <t>CONTRACTS &amp; CONSULTANT</t>
  </si>
  <si>
    <t>TOTAL PERSONNEL</t>
  </si>
  <si>
    <t>LEGAL SERVICES</t>
  </si>
  <si>
    <t>TRAVEL - OUT OF  REGION</t>
  </si>
  <si>
    <t>TOTAL RELEASE TIME</t>
  </si>
  <si>
    <t>OTHER LEAVE</t>
  </si>
  <si>
    <t>HUD</t>
  </si>
  <si>
    <t>DOT</t>
  </si>
  <si>
    <t>TSSWCB</t>
  </si>
  <si>
    <t>NARC</t>
  </si>
  <si>
    <t>US DEPARTMENT OF ENERGY</t>
  </si>
  <si>
    <t>PASS - THROUGH FUNDS</t>
  </si>
  <si>
    <t>PASS - THROUGH FUND BY PROGRAM:</t>
  </si>
  <si>
    <t>TEXAS DEPARTMENT OF EMERGENCY MANAGEMENT</t>
  </si>
  <si>
    <t>ACCOUNTING &amp; AUDIT</t>
  </si>
  <si>
    <t>FUND TRANSFER</t>
  </si>
  <si>
    <t>TRANSFER FROM ENTERPRISE FUND</t>
  </si>
  <si>
    <t>CONSULTANT</t>
  </si>
  <si>
    <t>* Salaries &amp; Benefits do not include indirect salaries and benefits</t>
  </si>
  <si>
    <t>PRINTING (OUTSIDE)</t>
  </si>
  <si>
    <t>PUB SVC.</t>
  </si>
  <si>
    <t>EMPLOYEE BENEFITS</t>
  </si>
  <si>
    <t>BOOKS &amp; PUBLICATIONS</t>
  </si>
  <si>
    <t>MAINTENANCE &amp; REPAIR</t>
  </si>
  <si>
    <t>SPECIAL REVENUE FUND INCREASE</t>
  </si>
  <si>
    <t>LESS: RELEASE TIME</t>
  </si>
  <si>
    <t xml:space="preserve">TRAVEL </t>
  </si>
  <si>
    <t>OTHER CONTRACT SERVICES</t>
  </si>
  <si>
    <t>LOCAL DEVELOPMENT CORPORATION</t>
  </si>
  <si>
    <t>INTERNAL SERVICES</t>
  </si>
  <si>
    <t>GIS&amp;Network</t>
  </si>
  <si>
    <t>Internal Services</t>
  </si>
  <si>
    <t>TOTAL REVENUES</t>
  </si>
  <si>
    <t>TOTAL EXPENSES</t>
  </si>
  <si>
    <t>FUNDING SOURCES</t>
  </si>
  <si>
    <t>EXPENSES</t>
  </si>
  <si>
    <t>DATA   SERVICES</t>
  </si>
  <si>
    <t>INTERNAL  SERVICES</t>
  </si>
  <si>
    <t>EXPENDITURES:</t>
  </si>
  <si>
    <t>INCREASE (DECREASE)</t>
  </si>
  <si>
    <t>PERCENT TO OPERATIONS</t>
  </si>
  <si>
    <t>PERCENT CHANGE</t>
  </si>
  <si>
    <t>LICENSES&amp;PERMIT</t>
  </si>
  <si>
    <t>PROGRAM PROMOTION</t>
  </si>
  <si>
    <t>LEASE IMPORVEMENT ALLOWANCE</t>
  </si>
  <si>
    <t>EXPENDITURE BY AREA</t>
  </si>
  <si>
    <t>COMMUNICATION</t>
  </si>
  <si>
    <t>COMM ON STATE EMERGENCY COMMUNICATION</t>
  </si>
  <si>
    <t>COMM &amp; ENVIRON</t>
  </si>
  <si>
    <t>NETWORK &amp;   GIS</t>
  </si>
  <si>
    <t>LEASE ALLOWANCE</t>
  </si>
  <si>
    <t>LEASE ALLOW</t>
  </si>
  <si>
    <t xml:space="preserve">  LEGAL  SERVICES</t>
  </si>
  <si>
    <t>2019      REVISED</t>
  </si>
  <si>
    <t>2019        REVISED</t>
  </si>
  <si>
    <t>CRIMINAL JUSTICE/EMERGENCY PREPAREDNESS</t>
  </si>
  <si>
    <t>TEXAS DEPARTMENT OF AGRICULTURE</t>
  </si>
  <si>
    <t xml:space="preserve">2019         revised   </t>
  </si>
  <si>
    <t>FISCAL YEAR 2020</t>
  </si>
  <si>
    <t xml:space="preserve">2020 APPLIED REVENUES BY PROGRAM </t>
  </si>
  <si>
    <t>2020 OVERALL EXPENSES BY PROGRAMS</t>
  </si>
  <si>
    <t>2020 UNRESTRICTED REVENUES &amp; EXPENSES</t>
  </si>
  <si>
    <t>2020 OVERALL FUND BALANCE</t>
  </si>
  <si>
    <t>RESTRICTED - $349,387,174</t>
  </si>
  <si>
    <t>UNRESTRICTED - $6,913,371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</si>
</sst>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&quot;$&quot;* #,##0_);_(&quot;$&quot;* \(#,##0\);_(&quot;$&quot;* &quot;0&quot;_);_(@_)"/>
    <numFmt numFmtId="166" formatCode="_(* #,##0_);_(* \(#,##0\);_(* &quot;0&quot;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24994659260841701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double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0.1499679555650502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24994659260841701"/>
      </bottom>
      <diagonal/>
    </border>
    <border>
      <left/>
      <right style="thin">
        <color indexed="64"/>
      </right>
      <top/>
      <bottom style="medium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>
      <alignment horizontal="right" vertical="center" indent="1"/>
    </xf>
    <xf numFmtId="0" fontId="2" fillId="0" borderId="3">
      <alignment horizontal="center"/>
    </xf>
    <xf numFmtId="0" fontId="2" fillId="0" borderId="0">
      <alignment horizontal="left" vertical="center"/>
    </xf>
    <xf numFmtId="42" fontId="9" fillId="0" borderId="4"/>
    <xf numFmtId="0" fontId="2" fillId="0" borderId="21">
      <alignment horizontal="center" wrapText="1"/>
    </xf>
  </cellStyleXfs>
  <cellXfs count="2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3" fontId="0" fillId="0" borderId="0" xfId="0" applyNumberFormat="1"/>
    <xf numFmtId="164" fontId="0" fillId="0" borderId="0" xfId="0" applyNumberFormat="1"/>
    <xf numFmtId="3" fontId="4" fillId="0" borderId="0" xfId="0" applyNumberFormat="1" applyFont="1"/>
    <xf numFmtId="10" fontId="0" fillId="0" borderId="0" xfId="0" applyNumberFormat="1"/>
    <xf numFmtId="3" fontId="0" fillId="0" borderId="0" xfId="0" applyNumberFormat="1" applyBorder="1"/>
    <xf numFmtId="10" fontId="0" fillId="0" borderId="0" xfId="0" applyNumberFormat="1" applyBorder="1"/>
    <xf numFmtId="10" fontId="0" fillId="0" borderId="4" xfId="0" applyNumberFormat="1" applyBorder="1"/>
    <xf numFmtId="3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0" fontId="0" fillId="0" borderId="3" xfId="0" applyNumberFormat="1" applyBorder="1"/>
    <xf numFmtId="3" fontId="0" fillId="0" borderId="0" xfId="0" applyNumberFormat="1" applyAlignment="1">
      <alignment vertic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3" fillId="0" borderId="0" xfId="0" applyFont="1" applyFill="1" applyBorder="1"/>
    <xf numFmtId="0" fontId="0" fillId="0" borderId="0" xfId="0" applyFont="1" applyFill="1" applyBorder="1"/>
    <xf numFmtId="1" fontId="3" fillId="0" borderId="0" xfId="0" applyNumberFormat="1" applyFont="1"/>
    <xf numFmtId="0" fontId="0" fillId="4" borderId="0" xfId="0" applyFill="1"/>
    <xf numFmtId="3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3" fontId="0" fillId="0" borderId="0" xfId="0" applyNumberFormat="1"/>
    <xf numFmtId="3" fontId="3" fillId="0" borderId="0" xfId="0" applyNumberFormat="1" applyFont="1"/>
    <xf numFmtId="42" fontId="0" fillId="0" borderId="3" xfId="0" applyNumberFormat="1" applyBorder="1"/>
    <xf numFmtId="42" fontId="0" fillId="0" borderId="4" xfId="0" applyNumberFormat="1" applyBorder="1"/>
    <xf numFmtId="41" fontId="0" fillId="0" borderId="3" xfId="0" applyNumberFormat="1" applyBorder="1"/>
    <xf numFmtId="41" fontId="0" fillId="0" borderId="0" xfId="0" applyNumberFormat="1" applyBorder="1"/>
    <xf numFmtId="3" fontId="0" fillId="0" borderId="3" xfId="0" applyNumberForma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5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1" fontId="3" fillId="0" borderId="0" xfId="0" applyNumberFormat="1" applyFont="1" applyBorder="1"/>
    <xf numFmtId="41" fontId="3" fillId="0" borderId="3" xfId="0" applyNumberFormat="1" applyFont="1" applyBorder="1"/>
    <xf numFmtId="42" fontId="3" fillId="0" borderId="1" xfId="0" applyNumberFormat="1" applyFont="1" applyBorder="1"/>
    <xf numFmtId="42" fontId="3" fillId="0" borderId="3" xfId="0" applyNumberFormat="1" applyFont="1" applyBorder="1"/>
    <xf numFmtId="10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42" fontId="3" fillId="0" borderId="2" xfId="0" applyNumberFormat="1" applyFont="1" applyBorder="1"/>
    <xf numFmtId="164" fontId="3" fillId="0" borderId="0" xfId="0" applyNumberFormat="1" applyFont="1"/>
    <xf numFmtId="3" fontId="3" fillId="0" borderId="3" xfId="0" applyNumberFormat="1" applyFont="1" applyBorder="1"/>
    <xf numFmtId="166" fontId="3" fillId="0" borderId="2" xfId="0" applyNumberFormat="1" applyFont="1" applyBorder="1"/>
    <xf numFmtId="166" fontId="3" fillId="0" borderId="0" xfId="0" applyNumberFormat="1" applyFont="1" applyBorder="1"/>
    <xf numFmtId="166" fontId="3" fillId="0" borderId="3" xfId="0" applyNumberFormat="1" applyFont="1" applyBorder="1"/>
    <xf numFmtId="3" fontId="3" fillId="0" borderId="0" xfId="0" applyNumberFormat="1" applyFont="1" applyBorder="1"/>
    <xf numFmtId="42" fontId="3" fillId="0" borderId="6" xfId="0" applyNumberFormat="1" applyFont="1" applyBorder="1"/>
    <xf numFmtId="42" fontId="3" fillId="0" borderId="5" xfId="0" applyNumberFormat="1" applyFont="1" applyBorder="1"/>
    <xf numFmtId="165" fontId="3" fillId="0" borderId="1" xfId="0" applyNumberFormat="1" applyFont="1" applyBorder="1"/>
    <xf numFmtId="0" fontId="2" fillId="0" borderId="10" xfId="5" applyBorder="1">
      <alignment horizontal="right" vertical="center" indent="1"/>
    </xf>
    <xf numFmtId="42" fontId="0" fillId="0" borderId="0" xfId="0" applyNumberFormat="1" applyBorder="1"/>
    <xf numFmtId="0" fontId="2" fillId="6" borderId="13" xfId="5" applyFill="1" applyBorder="1" applyAlignment="1">
      <alignment horizontal="left" vertical="center"/>
    </xf>
    <xf numFmtId="3" fontId="0" fillId="6" borderId="14" xfId="0" applyNumberFormat="1" applyFill="1" applyBorder="1"/>
    <xf numFmtId="10" fontId="0" fillId="6" borderId="14" xfId="0" applyNumberFormat="1" applyFill="1" applyBorder="1"/>
    <xf numFmtId="10" fontId="0" fillId="6" borderId="15" xfId="0" applyNumberFormat="1" applyFill="1" applyBorder="1"/>
    <xf numFmtId="0" fontId="2" fillId="0" borderId="16" xfId="5" applyBorder="1">
      <alignment horizontal="right" vertical="center" indent="1"/>
    </xf>
    <xf numFmtId="10" fontId="0" fillId="0" borderId="17" xfId="0" applyNumberFormat="1" applyBorder="1"/>
    <xf numFmtId="0" fontId="2" fillId="0" borderId="18" xfId="5" applyBorder="1">
      <alignment horizontal="right" vertical="center" indent="1"/>
    </xf>
    <xf numFmtId="10" fontId="0" fillId="0" borderId="19" xfId="0" applyNumberFormat="1" applyBorder="1"/>
    <xf numFmtId="3" fontId="0" fillId="0" borderId="20" xfId="0" applyNumberFormat="1" applyBorder="1"/>
    <xf numFmtId="10" fontId="0" fillId="0" borderId="20" xfId="0" applyNumberFormat="1" applyBorder="1"/>
    <xf numFmtId="42" fontId="9" fillId="0" borderId="4" xfId="8"/>
    <xf numFmtId="0" fontId="0" fillId="0" borderId="18" xfId="0" applyBorder="1"/>
    <xf numFmtId="0" fontId="2" fillId="0" borderId="21" xfId="9">
      <alignment horizontal="center" wrapText="1"/>
    </xf>
    <xf numFmtId="42" fontId="9" fillId="0" borderId="4" xfId="8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6" borderId="14" xfId="0" applyNumberFormat="1" applyFill="1" applyBorder="1" applyAlignment="1">
      <alignment vertical="center"/>
    </xf>
    <xf numFmtId="3" fontId="0" fillId="6" borderId="15" xfId="0" applyNumberFormat="1" applyFill="1" applyBorder="1" applyAlignment="1">
      <alignment vertical="center"/>
    </xf>
    <xf numFmtId="0" fontId="2" fillId="0" borderId="0" xfId="5" applyFill="1">
      <alignment horizontal="right" vertical="center" indent="1"/>
    </xf>
    <xf numFmtId="0" fontId="2" fillId="6" borderId="7" xfId="7" applyFill="1" applyBorder="1">
      <alignment horizontal="left" vertical="center"/>
    </xf>
    <xf numFmtId="165" fontId="0" fillId="0" borderId="0" xfId="0" applyNumberFormat="1" applyBorder="1" applyAlignment="1">
      <alignment vertical="center"/>
    </xf>
    <xf numFmtId="0" fontId="2" fillId="6" borderId="13" xfId="7" applyFill="1" applyBorder="1">
      <alignment horizontal="left" vertical="center"/>
    </xf>
    <xf numFmtId="0" fontId="0" fillId="6" borderId="14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0" fillId="0" borderId="22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30" xfId="0" applyNumberFormat="1" applyBorder="1" applyAlignment="1">
      <alignment vertical="center"/>
    </xf>
    <xf numFmtId="165" fontId="0" fillId="0" borderId="31" xfId="0" applyNumberFormat="1" applyBorder="1" applyAlignment="1">
      <alignment vertical="center"/>
    </xf>
    <xf numFmtId="166" fontId="0" fillId="0" borderId="32" xfId="0" applyNumberFormat="1" applyBorder="1" applyAlignment="1">
      <alignment vertical="center"/>
    </xf>
    <xf numFmtId="166" fontId="0" fillId="0" borderId="33" xfId="0" applyNumberFormat="1" applyBorder="1" applyAlignment="1">
      <alignment vertical="center"/>
    </xf>
    <xf numFmtId="166" fontId="0" fillId="0" borderId="34" xfId="0" applyNumberFormat="1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4" fillId="3" borderId="0" xfId="0" applyFont="1" applyFill="1"/>
    <xf numFmtId="3" fontId="4" fillId="6" borderId="8" xfId="0" applyNumberFormat="1" applyFont="1" applyFill="1" applyBorder="1"/>
    <xf numFmtId="3" fontId="4" fillId="6" borderId="9" xfId="0" applyNumberFormat="1" applyFont="1" applyFill="1" applyBorder="1"/>
    <xf numFmtId="42" fontId="3" fillId="0" borderId="0" xfId="0" applyNumberFormat="1" applyFont="1" applyBorder="1"/>
    <xf numFmtId="0" fontId="0" fillId="0" borderId="11" xfId="0" applyBorder="1"/>
    <xf numFmtId="3" fontId="4" fillId="0" borderId="28" xfId="0" applyNumberFormat="1" applyFont="1" applyBorder="1"/>
    <xf numFmtId="3" fontId="4" fillId="0" borderId="12" xfId="0" applyNumberFormat="1" applyFont="1" applyBorder="1"/>
    <xf numFmtId="0" fontId="2" fillId="3" borderId="10" xfId="5" applyFill="1" applyBorder="1">
      <alignment horizontal="right" vertical="center" indent="1"/>
    </xf>
    <xf numFmtId="0" fontId="0" fillId="6" borderId="14" xfId="0" applyFill="1" applyBorder="1"/>
    <xf numFmtId="0" fontId="0" fillId="6" borderId="15" xfId="0" applyFill="1" applyBorder="1"/>
    <xf numFmtId="165" fontId="3" fillId="0" borderId="0" xfId="0" applyNumberFormat="1" applyFont="1" applyBorder="1"/>
    <xf numFmtId="0" fontId="3" fillId="0" borderId="20" xfId="0" applyFont="1" applyBorder="1"/>
    <xf numFmtId="42" fontId="3" fillId="6" borderId="4" xfId="0" applyNumberFormat="1" applyFont="1" applyFill="1" applyBorder="1"/>
    <xf numFmtId="0" fontId="2" fillId="0" borderId="21" xfId="6" applyBorder="1" applyAlignment="1">
      <alignment horizontal="center" wrapText="1"/>
    </xf>
    <xf numFmtId="10" fontId="0" fillId="0" borderId="22" xfId="0" applyNumberFormat="1" applyBorder="1"/>
    <xf numFmtId="10" fontId="0" fillId="0" borderId="29" xfId="0" applyNumberFormat="1" applyBorder="1"/>
    <xf numFmtId="10" fontId="9" fillId="0" borderId="4" xfId="8" applyNumberFormat="1" applyBorder="1"/>
    <xf numFmtId="10" fontId="9" fillId="0" borderId="4" xfId="8" applyNumberFormat="1"/>
    <xf numFmtId="166" fontId="3" fillId="0" borderId="32" xfId="0" applyNumberFormat="1" applyFont="1" applyBorder="1"/>
    <xf numFmtId="166" fontId="3" fillId="0" borderId="36" xfId="0" applyNumberFormat="1" applyFont="1" applyBorder="1"/>
    <xf numFmtId="166" fontId="3" fillId="0" borderId="34" xfId="0" applyNumberFormat="1" applyFont="1" applyBorder="1"/>
    <xf numFmtId="166" fontId="3" fillId="0" borderId="37" xfId="0" applyNumberFormat="1" applyFont="1" applyBorder="1"/>
    <xf numFmtId="3" fontId="3" fillId="0" borderId="14" xfId="0" applyNumberFormat="1" applyFont="1" applyBorder="1"/>
    <xf numFmtId="41" fontId="3" fillId="6" borderId="0" xfId="0" applyNumberFormat="1" applyFont="1" applyFill="1" applyBorder="1"/>
    <xf numFmtId="41" fontId="3" fillId="0" borderId="24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2" fontId="3" fillId="0" borderId="4" xfId="8" applyFont="1" applyBorder="1"/>
    <xf numFmtId="42" fontId="3" fillId="0" borderId="23" xfId="8" applyFont="1" applyBorder="1"/>
    <xf numFmtId="0" fontId="2" fillId="6" borderId="38" xfId="7" applyFill="1" applyBorder="1">
      <alignment horizontal="left" vertical="center"/>
    </xf>
    <xf numFmtId="166" fontId="3" fillId="6" borderId="39" xfId="0" applyNumberFormat="1" applyFont="1" applyFill="1" applyBorder="1"/>
    <xf numFmtId="166" fontId="3" fillId="6" borderId="40" xfId="0" applyNumberFormat="1" applyFont="1" applyFill="1" applyBorder="1"/>
    <xf numFmtId="0" fontId="2" fillId="0" borderId="41" xfId="5" applyBorder="1">
      <alignment horizontal="right" vertical="center" indent="1"/>
    </xf>
    <xf numFmtId="3" fontId="3" fillId="0" borderId="42" xfId="0" applyNumberFormat="1" applyFont="1" applyBorder="1"/>
    <xf numFmtId="42" fontId="3" fillId="0" borderId="43" xfId="0" applyNumberFormat="1" applyFont="1" applyBorder="1"/>
    <xf numFmtId="3" fontId="3" fillId="0" borderId="44" xfId="0" applyNumberFormat="1" applyFont="1" applyBorder="1"/>
    <xf numFmtId="0" fontId="2" fillId="6" borderId="41" xfId="7" applyFill="1" applyBorder="1">
      <alignment horizontal="left" vertical="center"/>
    </xf>
    <xf numFmtId="3" fontId="3" fillId="6" borderId="0" xfId="0" applyNumberFormat="1" applyFont="1" applyFill="1" applyBorder="1"/>
    <xf numFmtId="3" fontId="3" fillId="6" borderId="44" xfId="0" applyNumberFormat="1" applyFont="1" applyFill="1" applyBorder="1"/>
    <xf numFmtId="42" fontId="3" fillId="0" borderId="44" xfId="0" applyNumberFormat="1" applyFont="1" applyBorder="1"/>
    <xf numFmtId="166" fontId="3" fillId="0" borderId="44" xfId="0" applyNumberFormat="1" applyFont="1" applyBorder="1"/>
    <xf numFmtId="0" fontId="3" fillId="0" borderId="44" xfId="0" applyFont="1" applyBorder="1"/>
    <xf numFmtId="10" fontId="3" fillId="0" borderId="43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0" xfId="0" applyNumberFormat="1" applyBorder="1"/>
    <xf numFmtId="166" fontId="3" fillId="0" borderId="30" xfId="0" applyNumberFormat="1" applyFont="1" applyBorder="1"/>
    <xf numFmtId="166" fontId="3" fillId="0" borderId="48" xfId="0" applyNumberFormat="1" applyFont="1" applyBorder="1"/>
    <xf numFmtId="42" fontId="3" fillId="0" borderId="49" xfId="0" applyNumberFormat="1" applyFont="1" applyBorder="1"/>
    <xf numFmtId="42" fontId="3" fillId="0" borderId="50" xfId="0" applyNumberFormat="1" applyFont="1" applyBorder="1"/>
    <xf numFmtId="3" fontId="4" fillId="0" borderId="32" xfId="0" applyNumberFormat="1" applyFont="1" applyBorder="1"/>
    <xf numFmtId="3" fontId="4" fillId="0" borderId="36" xfId="0" applyNumberFormat="1" applyFont="1" applyBorder="1"/>
    <xf numFmtId="42" fontId="3" fillId="0" borderId="32" xfId="0" applyNumberFormat="1" applyFont="1" applyBorder="1"/>
    <xf numFmtId="42" fontId="3" fillId="0" borderId="36" xfId="0" applyNumberFormat="1" applyFont="1" applyBorder="1"/>
    <xf numFmtId="3" fontId="3" fillId="0" borderId="32" xfId="0" applyNumberFormat="1" applyFont="1" applyBorder="1"/>
    <xf numFmtId="3" fontId="3" fillId="0" borderId="36" xfId="0" applyNumberFormat="1" applyFont="1" applyBorder="1"/>
    <xf numFmtId="10" fontId="3" fillId="3" borderId="51" xfId="0" applyNumberFormat="1" applyFont="1" applyFill="1" applyBorder="1"/>
    <xf numFmtId="10" fontId="3" fillId="3" borderId="52" xfId="0" applyNumberFormat="1" applyFont="1" applyFill="1" applyBorder="1"/>
    <xf numFmtId="0" fontId="2" fillId="0" borderId="21" xfId="9" applyAlignment="1">
      <alignment horizontal="center" vertical="center" wrapText="1"/>
    </xf>
    <xf numFmtId="0" fontId="2" fillId="6" borderId="13" xfId="7" applyFill="1" applyBorder="1" applyAlignment="1">
      <alignment horizontal="left" vertical="center"/>
    </xf>
    <xf numFmtId="0" fontId="2" fillId="6" borderId="53" xfId="7" applyFill="1" applyBorder="1">
      <alignment horizontal="left" vertical="center"/>
    </xf>
    <xf numFmtId="0" fontId="3" fillId="6" borderId="54" xfId="0" applyFont="1" applyFill="1" applyBorder="1"/>
    <xf numFmtId="0" fontId="3" fillId="6" borderId="55" xfId="0" applyFont="1" applyFill="1" applyBorder="1"/>
    <xf numFmtId="0" fontId="2" fillId="0" borderId="56" xfId="5" applyBorder="1">
      <alignment horizontal="right" vertical="center" indent="1"/>
    </xf>
    <xf numFmtId="42" fontId="3" fillId="0" borderId="57" xfId="0" applyNumberFormat="1" applyFont="1" applyBorder="1"/>
    <xf numFmtId="166" fontId="3" fillId="0" borderId="57" xfId="0" applyNumberFormat="1" applyFont="1" applyBorder="1"/>
    <xf numFmtId="166" fontId="3" fillId="0" borderId="58" xfId="0" applyNumberFormat="1" applyFont="1" applyBorder="1"/>
    <xf numFmtId="3" fontId="3" fillId="0" borderId="57" xfId="0" applyNumberFormat="1" applyFont="1" applyBorder="1"/>
    <xf numFmtId="42" fontId="3" fillId="0" borderId="58" xfId="0" applyNumberFormat="1" applyFont="1" applyBorder="1"/>
    <xf numFmtId="0" fontId="2" fillId="0" borderId="59" xfId="5" applyBorder="1">
      <alignment horizontal="right" vertical="center" indent="1"/>
    </xf>
    <xf numFmtId="0" fontId="2" fillId="0" borderId="61" xfId="5" applyBorder="1">
      <alignment horizontal="right" vertical="center" indent="1"/>
    </xf>
    <xf numFmtId="3" fontId="3" fillId="0" borderId="2" xfId="0" applyNumberFormat="1" applyFont="1" applyBorder="1"/>
    <xf numFmtId="3" fontId="3" fillId="0" borderId="58" xfId="0" applyNumberFormat="1" applyFont="1" applyBorder="1"/>
    <xf numFmtId="164" fontId="3" fillId="0" borderId="2" xfId="0" applyNumberFormat="1" applyFont="1" applyBorder="1"/>
    <xf numFmtId="164" fontId="3" fillId="0" borderId="58" xfId="0" applyNumberFormat="1" applyFont="1" applyBorder="1"/>
    <xf numFmtId="3" fontId="3" fillId="6" borderId="54" xfId="0" applyNumberFormat="1" applyFont="1" applyFill="1" applyBorder="1"/>
    <xf numFmtId="3" fontId="3" fillId="6" borderId="55" xfId="0" applyNumberFormat="1" applyFont="1" applyFill="1" applyBorder="1"/>
    <xf numFmtId="0" fontId="2" fillId="6" borderId="53" xfId="0" applyFont="1" applyFill="1" applyBorder="1"/>
    <xf numFmtId="0" fontId="0" fillId="6" borderId="54" xfId="0" applyFill="1" applyBorder="1"/>
    <xf numFmtId="0" fontId="0" fillId="6" borderId="55" xfId="0" applyFill="1" applyBorder="1"/>
    <xf numFmtId="165" fontId="3" fillId="0" borderId="57" xfId="0" applyNumberFormat="1" applyFont="1" applyBorder="1"/>
    <xf numFmtId="166" fontId="3" fillId="0" borderId="62" xfId="0" applyNumberFormat="1" applyFont="1" applyBorder="1"/>
    <xf numFmtId="42" fontId="3" fillId="0" borderId="63" xfId="0" applyNumberFormat="1" applyFont="1" applyBorder="1"/>
    <xf numFmtId="0" fontId="0" fillId="0" borderId="61" xfId="0" applyBorder="1"/>
    <xf numFmtId="0" fontId="2" fillId="0" borderId="21" xfId="9" applyAlignment="1">
      <alignment horizontal="center" wrapText="1"/>
    </xf>
    <xf numFmtId="41" fontId="3" fillId="0" borderId="57" xfId="0" applyNumberFormat="1" applyFont="1" applyBorder="1"/>
    <xf numFmtId="41" fontId="3" fillId="0" borderId="62" xfId="0" applyNumberFormat="1" applyFont="1" applyBorder="1"/>
    <xf numFmtId="0" fontId="3" fillId="0" borderId="60" xfId="0" applyFont="1" applyBorder="1"/>
    <xf numFmtId="0" fontId="2" fillId="0" borderId="64" xfId="5" applyBorder="1">
      <alignment horizontal="right" vertical="center" indent="1"/>
    </xf>
    <xf numFmtId="3" fontId="3" fillId="0" borderId="65" xfId="0" applyNumberFormat="1" applyFont="1" applyBorder="1"/>
    <xf numFmtId="42" fontId="3" fillId="0" borderId="66" xfId="0" applyNumberFormat="1" applyFont="1" applyBorder="1"/>
    <xf numFmtId="42" fontId="3" fillId="0" borderId="62" xfId="0" applyNumberFormat="1" applyFont="1" applyBorder="1"/>
    <xf numFmtId="0" fontId="2" fillId="6" borderId="56" xfId="5" applyFill="1" applyBorder="1">
      <alignment horizontal="right" vertical="center" indent="1"/>
    </xf>
    <xf numFmtId="42" fontId="3" fillId="6" borderId="67" xfId="0" applyNumberFormat="1" applyFont="1" applyFill="1" applyBorder="1"/>
    <xf numFmtId="0" fontId="0" fillId="0" borderId="2" xfId="0" applyBorder="1"/>
    <xf numFmtId="0" fontId="0" fillId="0" borderId="58" xfId="0" applyBorder="1"/>
    <xf numFmtId="0" fontId="3" fillId="0" borderId="2" xfId="0" applyFont="1" applyBorder="1"/>
    <xf numFmtId="0" fontId="3" fillId="0" borderId="58" xfId="0" applyFont="1" applyBorder="1"/>
    <xf numFmtId="3" fontId="3" fillId="0" borderId="62" xfId="0" applyNumberFormat="1" applyFont="1" applyBorder="1"/>
    <xf numFmtId="42" fontId="3" fillId="0" borderId="68" xfId="0" applyNumberFormat="1" applyFont="1" applyBorder="1"/>
    <xf numFmtId="165" fontId="3" fillId="0" borderId="68" xfId="0" applyNumberFormat="1" applyFont="1" applyBorder="1"/>
    <xf numFmtId="0" fontId="4" fillId="0" borderId="61" xfId="0" applyFont="1" applyBorder="1"/>
    <xf numFmtId="0" fontId="4" fillId="0" borderId="2" xfId="0" applyFont="1" applyBorder="1"/>
    <xf numFmtId="3" fontId="3" fillId="0" borderId="69" xfId="0" applyNumberFormat="1" applyFont="1" applyBorder="1"/>
    <xf numFmtId="0" fontId="3" fillId="0" borderId="57" xfId="0" applyFont="1" applyBorder="1"/>
    <xf numFmtId="0" fontId="2" fillId="6" borderId="56" xfId="7" applyFill="1" applyBorder="1">
      <alignment horizontal="left" vertical="center"/>
    </xf>
    <xf numFmtId="41" fontId="3" fillId="6" borderId="57" xfId="0" applyNumberFormat="1" applyFont="1" applyFill="1" applyBorder="1"/>
    <xf numFmtId="0" fontId="2" fillId="0" borderId="69" xfId="5" applyBorder="1">
      <alignment horizontal="right" vertical="center" indent="1"/>
    </xf>
    <xf numFmtId="0" fontId="3" fillId="6" borderId="0" xfId="0" applyFont="1" applyFill="1" applyBorder="1"/>
    <xf numFmtId="0" fontId="3" fillId="6" borderId="57" xfId="0" applyFont="1" applyFill="1" applyBorder="1"/>
    <xf numFmtId="37" fontId="3" fillId="0" borderId="0" xfId="0" applyNumberFormat="1" applyFont="1" applyBorder="1"/>
    <xf numFmtId="37" fontId="3" fillId="0" borderId="57" xfId="0" applyNumberFormat="1" applyFont="1" applyBorder="1"/>
    <xf numFmtId="43" fontId="3" fillId="0" borderId="0" xfId="0" applyNumberFormat="1" applyFont="1" applyBorder="1"/>
  </cellXfs>
  <cellStyles count="10">
    <cellStyle name="Column Heading" xfId="6" xr:uid="{00000000-0005-0000-0000-000000000000}"/>
    <cellStyle name="Comma 2" xfId="2" xr:uid="{00000000-0005-0000-0000-000001000000}"/>
    <cellStyle name="Comma 3" xfId="3" xr:uid="{00000000-0005-0000-0000-000002000000}"/>
    <cellStyle name="Heading with Border" xfId="9" xr:uid="{E7E225E8-94D3-4B95-83C8-B291B56B4BBB}"/>
    <cellStyle name="Normal" xfId="0" builtinId="0"/>
    <cellStyle name="Normal 2" xfId="1" xr:uid="{00000000-0005-0000-0000-000004000000}"/>
    <cellStyle name="Normal 2 2" xfId="4" xr:uid="{00000000-0005-0000-0000-000005000000}"/>
    <cellStyle name="Row Label" xfId="5" xr:uid="{00000000-0005-0000-0000-000006000000}"/>
    <cellStyle name="Subheading" xfId="7" xr:uid="{E5FA6FB6-372A-4451-9C25-5DA3D39FA0ED}"/>
    <cellStyle name="Total at Bottom" xfId="8" xr:uid="{A837AD88-C190-432B-A725-E274212EAD86}"/>
  </cellStyles>
  <dxfs count="0"/>
  <tableStyles count="0" defaultTableStyle="TableStyleMedium9" defaultPivotStyle="PivotStyleLight16"/>
  <colors>
    <mruColors>
      <color rgb="FFCC99FF"/>
      <color rgb="FF6666FF"/>
      <color rgb="FFCC0099"/>
      <color rgb="FF33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4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5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chartsheet" Target="chartsheets/sheet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16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 i="0" baseline="0"/>
              <a:t>H-GAC
2020 REVENUE ANALYSIS ($356,300,545)</a:t>
            </a:r>
          </a:p>
        </c:rich>
      </c:tx>
      <c:layout>
        <c:manualLayout>
          <c:xMode val="edge"/>
          <c:yMode val="edge"/>
          <c:x val="0.17448615742427215"/>
          <c:y val="4.39151554019548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96059987076389"/>
          <c:y val="0.35668552191891018"/>
          <c:w val="0.70301451975976315"/>
          <c:h val="0.409755673923112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A7-45BB-B25C-6A68B3A8858F}"/>
              </c:ext>
            </c:extLst>
          </c:dPt>
          <c:dLbls>
            <c:dLbl>
              <c:idx val="0"/>
              <c:layout>
                <c:manualLayout>
                  <c:x val="7.7372890834000702E-2"/>
                  <c:y val="-3.330767672924513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2F16A2C7-5E55-40F2-89A1-D80794F4D82E}" type="CATEGORYNAME">
                      <a:rPr lang="en-US" b="1"/>
                      <a:pPr>
                        <a:defRPr sz="11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A7-45BB-B25C-6A68B3A8858F}"/>
                </c:ext>
              </c:extLst>
            </c:dLbl>
            <c:dLbl>
              <c:idx val="1"/>
              <c:layout>
                <c:manualLayout>
                  <c:x val="-0.15660008324531233"/>
                  <c:y val="2.5059946018259335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7659A164-E632-4147-B750-1D97DCA84C81}" type="CATEGORYNAME">
                      <a:rPr lang="en-US" b="1"/>
                      <a:pPr>
                        <a:defRPr sz="11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2A7-45BB-B25C-6A68B3A8858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GRAPH!$F$40:$F$41</c:f>
              <c:strCache>
                <c:ptCount val="2"/>
                <c:pt idx="0">
                  <c:v>UNRESTRICTED - $6,913,371</c:v>
                </c:pt>
                <c:pt idx="1">
                  <c:v>RESTRICTED - $349,387,174</c:v>
                </c:pt>
              </c:strCache>
            </c:strRef>
          </c:cat>
          <c:val>
            <c:numRef>
              <c:f>GRAPH!$G$40:$G$41</c:f>
              <c:numCache>
                <c:formatCode>0.0%</c:formatCode>
                <c:ptCount val="2"/>
                <c:pt idx="0">
                  <c:v>1.9403200296443251E-2</c:v>
                </c:pt>
                <c:pt idx="1">
                  <c:v>0.98059679970355684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7-45BB-B25C-6A68B3A8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2020 UNRESTRICTED REVENUE ($6,913,371)</a:t>
            </a:r>
          </a:p>
        </c:rich>
      </c:tx>
      <c:layout>
        <c:manualLayout>
          <c:xMode val="edge"/>
          <c:yMode val="edge"/>
          <c:x val="0.14861270677464253"/>
          <c:y val="5.0611780145128918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57144525083831"/>
          <c:y val="0.41333000795715014"/>
          <c:w val="0.67859724829769941"/>
          <c:h val="0.3950738411657818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C-4BC6-8F7D-DA237B7423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C-4BC6-8F7D-DA237B7423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C-4BC6-8F7D-DA237B7423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C-4BC6-8F7D-DA237B7423F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C-4BC6-8F7D-DA237B7423F1}"/>
              </c:ext>
            </c:extLst>
          </c:dPt>
          <c:dPt>
            <c:idx val="5"/>
            <c:bubble3D val="0"/>
            <c:spPr>
              <a:solidFill>
                <a:srgbClr val="CC00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C-4BC6-8F7D-DA237B7423F1}"/>
              </c:ext>
            </c:extLst>
          </c:dPt>
          <c:dPt>
            <c:idx val="6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C-4BC6-8F7D-DA237B7423F1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C-4BC6-8F7D-DA237B7423F1}"/>
              </c:ext>
            </c:extLst>
          </c:dPt>
          <c:dLbls>
            <c:dLbl>
              <c:idx val="0"/>
              <c:layout>
                <c:manualLayout>
                  <c:x val="-3.5899861650442691E-2"/>
                  <c:y val="-6.2705446677485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C-4BC6-8F7D-DA237B7423F1}"/>
                </c:ext>
              </c:extLst>
            </c:dLbl>
            <c:dLbl>
              <c:idx val="1"/>
              <c:layout>
                <c:manualLayout>
                  <c:x val="1.8620220027459989E-2"/>
                  <c:y val="-5.6244005206248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C-4BC6-8F7D-DA237B7423F1}"/>
                </c:ext>
              </c:extLst>
            </c:dLbl>
            <c:dLbl>
              <c:idx val="2"/>
              <c:layout>
                <c:manualLayout>
                  <c:x val="4.5407180718715627E-2"/>
                  <c:y val="8.78803944699040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C-4BC6-8F7D-DA237B7423F1}"/>
                </c:ext>
              </c:extLst>
            </c:dLbl>
            <c:dLbl>
              <c:idx val="3"/>
              <c:layout>
                <c:manualLayout>
                  <c:x val="7.499576951008069E-2"/>
                  <c:y val="4.2849139014420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C-4BC6-8F7D-DA237B7423F1}"/>
                </c:ext>
              </c:extLst>
            </c:dLbl>
            <c:dLbl>
              <c:idx val="4"/>
              <c:layout>
                <c:manualLayout>
                  <c:x val="-7.4224310080274927E-2"/>
                  <c:y val="7.5335681580508157E-2"/>
                </c:manualLayout>
              </c:layout>
              <c:tx>
                <c:rich>
                  <a:bodyPr/>
                  <a:lstStyle/>
                  <a:p>
                    <a:fld id="{B68AEE73-9603-41E4-94F7-9B5A4E4FAA2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3C-4BC6-8F7D-DA237B7423F1}"/>
                </c:ext>
              </c:extLst>
            </c:dLbl>
            <c:dLbl>
              <c:idx val="5"/>
              <c:layout>
                <c:manualLayout>
                  <c:x val="-5.2161969860718652E-2"/>
                  <c:y val="-5.879062660305079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LDC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53C-4BC6-8F7D-DA237B7423F1}"/>
                </c:ext>
              </c:extLst>
            </c:dLbl>
            <c:dLbl>
              <c:idx val="6"/>
              <c:layout>
                <c:manualLayout>
                  <c:x val="-8.1895987209750776E-2"/>
                  <c:y val="-5.7663793464797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C-4BC6-8F7D-DA237B7423F1}"/>
                </c:ext>
              </c:extLst>
            </c:dLbl>
            <c:dLbl>
              <c:idx val="7"/>
              <c:layout>
                <c:manualLayout>
                  <c:x val="-0.11675154818281167"/>
                  <c:y val="-9.1186296385083049E-2"/>
                </c:manualLayout>
              </c:layout>
              <c:tx>
                <c:rich>
                  <a:bodyPr/>
                  <a:lstStyle/>
                  <a:p>
                    <a:fld id="{8BE933BA-BF45-4AED-8183-38A3D2C3DE1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99E092B-2A3F-46FF-A24C-2067CE090CC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53C-4BC6-8F7D-DA237B7423F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GRAPH!$F$46:$F$53</c:f>
              <c:strCache>
                <c:ptCount val="8"/>
                <c:pt idx="0">
                  <c:v>DUES</c:v>
                </c:pt>
                <c:pt idx="1">
                  <c:v>INTEREST</c:v>
                </c:pt>
                <c:pt idx="2">
                  <c:v>INTERLOCAL</c:v>
                </c:pt>
                <c:pt idx="3">
                  <c:v>DATA SALES</c:v>
                </c:pt>
                <c:pt idx="4">
                  <c:v>LOCAL ACTIVITIES</c:v>
                </c:pt>
                <c:pt idx="5">
                  <c:v>LDC</c:v>
                </c:pt>
                <c:pt idx="6">
                  <c:v>LEASE ALLOW</c:v>
                </c:pt>
                <c:pt idx="7">
                  <c:v>FUND TRANSFER</c:v>
                </c:pt>
              </c:strCache>
            </c:strRef>
          </c:cat>
          <c:val>
            <c:numRef>
              <c:f>GRAPH!$G$46:$G$53</c:f>
              <c:numCache>
                <c:formatCode>0.0%</c:formatCode>
                <c:ptCount val="8"/>
                <c:pt idx="0">
                  <c:v>5.7213479216295653E-2</c:v>
                </c:pt>
                <c:pt idx="1">
                  <c:v>2.5313266646571856E-2</c:v>
                </c:pt>
                <c:pt idx="2">
                  <c:v>7.1608627692868132E-2</c:v>
                </c:pt>
                <c:pt idx="3">
                  <c:v>0.47868631194914013</c:v>
                </c:pt>
                <c:pt idx="4">
                  <c:v>4.9317475789420993E-3</c:v>
                </c:pt>
                <c:pt idx="5">
                  <c:v>0.13081098614752515</c:v>
                </c:pt>
                <c:pt idx="6">
                  <c:v>0.21697085697061591</c:v>
                </c:pt>
                <c:pt idx="7">
                  <c:v>1.4464723798041061E-2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3C-4BC6-8F7D-DA237B7423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 i="0" baseline="0"/>
              <a:t>H-GAC
2020 PROGRAM EXPENSES ($356,300,545)</a:t>
            </a:r>
          </a:p>
        </c:rich>
      </c:tx>
      <c:layout>
        <c:manualLayout>
          <c:xMode val="edge"/>
          <c:yMode val="edge"/>
          <c:x val="0.1689575335556365"/>
          <c:y val="5.515700526122017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5470526148645"/>
          <c:y val="0.4085598745858125"/>
          <c:w val="0.67231087884477059"/>
          <c:h val="0.3920652664457667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75-4219-AB6E-CB38858940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75-4219-AB6E-CB38858940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75-4219-AB6E-CB38858940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75-4219-AB6E-CB38858940F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75-4219-AB6E-CB38858940F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75-4219-AB6E-CB38858940F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75-4219-AB6E-CB38858940FA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75-4219-AB6E-CB38858940FA}"/>
              </c:ext>
            </c:extLst>
          </c:dPt>
          <c:dLbls>
            <c:dLbl>
              <c:idx val="0"/>
              <c:layout>
                <c:manualLayout>
                  <c:x val="-7.6857534942797179E-2"/>
                  <c:y val="-5.9637094935423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75-4219-AB6E-CB38858940FA}"/>
                </c:ext>
              </c:extLst>
            </c:dLbl>
            <c:dLbl>
              <c:idx val="1"/>
              <c:layout>
                <c:manualLayout>
                  <c:x val="-1.1760003927853906E-2"/>
                  <c:y val="-8.609871144273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75-4219-AB6E-CB38858940FA}"/>
                </c:ext>
              </c:extLst>
            </c:dLbl>
            <c:dLbl>
              <c:idx val="2"/>
              <c:layout>
                <c:manualLayout>
                  <c:x val="4.1932756027442265E-2"/>
                  <c:y val="-1.2168845942609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5-4219-AB6E-CB38858940FA}"/>
                </c:ext>
              </c:extLst>
            </c:dLbl>
            <c:dLbl>
              <c:idx val="3"/>
              <c:layout>
                <c:manualLayout>
                  <c:x val="8.1365936853217566E-2"/>
                  <c:y val="3.933429173263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5-4219-AB6E-CB38858940FA}"/>
                </c:ext>
              </c:extLst>
            </c:dLbl>
            <c:dLbl>
              <c:idx val="4"/>
              <c:layout>
                <c:manualLayout>
                  <c:x val="0.18900228393213625"/>
                  <c:y val="4.461471256782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5-4219-AB6E-CB38858940FA}"/>
                </c:ext>
              </c:extLst>
            </c:dLbl>
            <c:dLbl>
              <c:idx val="5"/>
              <c:layout>
                <c:manualLayout>
                  <c:x val="-9.7413575843325328E-2"/>
                  <c:y val="5.54422171359399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PUB.SVC
1.79%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B75-4219-AB6E-CB38858940FA}"/>
                </c:ext>
              </c:extLst>
            </c:dLbl>
            <c:dLbl>
              <c:idx val="6"/>
              <c:layout>
                <c:manualLayout>
                  <c:x val="-8.7303550451055936E-2"/>
                  <c:y val="-2.0430395291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5-4219-AB6E-CB38858940FA}"/>
                </c:ext>
              </c:extLst>
            </c:dLbl>
            <c:dLbl>
              <c:idx val="7"/>
              <c:layout>
                <c:manualLayout>
                  <c:x val="-4.4949553084164186E-2"/>
                  <c:y val="-5.037200540523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75-4219-AB6E-CB38858940FA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75-4219-AB6E-CB38858940F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GRAPH!$F$6:$F$13</c:f>
              <c:strCache>
                <c:ptCount val="8"/>
                <c:pt idx="0">
                  <c:v>AGING</c:v>
                </c:pt>
                <c:pt idx="1">
                  <c:v>CAPITAL</c:v>
                </c:pt>
                <c:pt idx="2">
                  <c:v>C&amp;E</c:v>
                </c:pt>
                <c:pt idx="3">
                  <c:v>DATA SVC</c:v>
                </c:pt>
                <c:pt idx="4">
                  <c:v>WORKFORCE</c:v>
                </c:pt>
                <c:pt idx="5">
                  <c:v>PUB SVC.</c:v>
                </c:pt>
                <c:pt idx="6">
                  <c:v>LOCAL</c:v>
                </c:pt>
                <c:pt idx="7">
                  <c:v>TRANS</c:v>
                </c:pt>
              </c:strCache>
            </c:strRef>
          </c:cat>
          <c:val>
            <c:numRef>
              <c:f>GRAPH!$G$6:$G$13</c:f>
              <c:numCache>
                <c:formatCode>0.00%</c:formatCode>
                <c:ptCount val="8"/>
                <c:pt idx="0">
                  <c:v>3.5120496555985647E-2</c:v>
                </c:pt>
                <c:pt idx="1">
                  <c:v>4.6491003745108865E-3</c:v>
                </c:pt>
                <c:pt idx="2">
                  <c:v>1.4620266033938897E-2</c:v>
                </c:pt>
                <c:pt idx="3">
                  <c:v>1.0892492441837178E-2</c:v>
                </c:pt>
                <c:pt idx="4">
                  <c:v>0.85161555265862066</c:v>
                </c:pt>
                <c:pt idx="5">
                  <c:v>2.1042052897223412E-2</c:v>
                </c:pt>
                <c:pt idx="6">
                  <c:v>4.3025474390077185E-4</c:v>
                </c:pt>
                <c:pt idx="7">
                  <c:v>6.1629784293982581E-2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75-4219-AB6E-CB38858940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2020 CATEGORY EXPENSES ($356,300,545)</a:t>
            </a:r>
          </a:p>
        </c:rich>
      </c:tx>
      <c:layout>
        <c:manualLayout>
          <c:xMode val="edge"/>
          <c:yMode val="edge"/>
          <c:x val="0.15638024117092125"/>
          <c:y val="5.733067303238678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1439506449594"/>
          <c:y val="0.41046057767369243"/>
          <c:w val="0.65593784683684864"/>
          <c:h val="0.3817292006525285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52-4D2D-AAFE-146F6C3C98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52-4D2D-AAFE-146F6C3C98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52-4D2D-AAFE-146F6C3C98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52-4D2D-AAFE-146F6C3C98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52-4D2D-AAFE-146F6C3C98C5}"/>
              </c:ext>
            </c:extLst>
          </c:dPt>
          <c:dLbls>
            <c:dLbl>
              <c:idx val="0"/>
              <c:layout>
                <c:manualLayout>
                  <c:x val="6.8074909585304696E-2"/>
                  <c:y val="-2.0926945007809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2-4D2D-AAFE-146F6C3C98C5}"/>
                </c:ext>
              </c:extLst>
            </c:dLbl>
            <c:dLbl>
              <c:idx val="1"/>
              <c:layout>
                <c:manualLayout>
                  <c:x val="8.9200186083244967E-2"/>
                  <c:y val="-2.71382691357815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52-4D2D-AAFE-146F6C3C98C5}"/>
                </c:ext>
              </c:extLst>
            </c:dLbl>
            <c:dLbl>
              <c:idx val="2"/>
              <c:layout>
                <c:manualLayout>
                  <c:x val="0.13538613500714541"/>
                  <c:y val="6.3078795478433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52-4D2D-AAFE-146F6C3C98C5}"/>
                </c:ext>
              </c:extLst>
            </c:dLbl>
            <c:dLbl>
              <c:idx val="3"/>
              <c:layout>
                <c:manualLayout>
                  <c:x val="-7.5442317984264554E-2"/>
                  <c:y val="-4.31049373532057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52-4D2D-AAFE-146F6C3C98C5}"/>
                </c:ext>
              </c:extLst>
            </c:dLbl>
            <c:dLbl>
              <c:idx val="4"/>
              <c:layout>
                <c:manualLayout>
                  <c:x val="-2.7504423792112036E-2"/>
                  <c:y val="-8.7632580232930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52-4D2D-AAFE-146F6C3C98C5}"/>
                </c:ext>
              </c:extLst>
            </c:dLbl>
            <c:dLbl>
              <c:idx val="5"/>
              <c:layout>
                <c:manualLayout>
                  <c:x val="7.8406634807666353E-2"/>
                  <c:y val="-7.4097224557316099E-2"/>
                </c:manualLayout>
              </c:layout>
              <c:tx>
                <c:rich>
                  <a:bodyPr/>
                  <a:lstStyle/>
                  <a:p>
                    <a:fld id="{46842563-319E-493D-A308-E3948A4C028E}" type="CATEGORYNAME">
                      <a:rPr lang="en-US" sz="1050"/>
                      <a:pPr/>
                      <a:t>[CATEGORY NAME]</a:t>
                    </a:fld>
                    <a:r>
                      <a:rPr lang="en-US" sz="1050" baseline="0"/>
                      <a:t>
</a:t>
                    </a:r>
                    <a:fld id="{71C089F5-9439-4913-ADFA-D746B5D7F845}" type="PERCENTAGE">
                      <a:rPr lang="en-US" sz="1050" baseline="0"/>
                      <a:pPr/>
                      <a:t>[PERCENTAGE]</a:t>
                    </a:fld>
                    <a:endParaRPr lang="en-US" sz="105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352-4D2D-AAFE-146F6C3C98C5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52-4D2D-AAFE-146F6C3C98C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GRAPH!$F$18:$F$23</c:f>
              <c:strCache>
                <c:ptCount val="6"/>
                <c:pt idx="0">
                  <c:v>SAL&amp;BEN</c:v>
                </c:pt>
                <c:pt idx="1">
                  <c:v>CONTRACT</c:v>
                </c:pt>
                <c:pt idx="2">
                  <c:v>PASSTHRU</c:v>
                </c:pt>
                <c:pt idx="3">
                  <c:v>OTHER</c:v>
                </c:pt>
                <c:pt idx="4">
                  <c:v>INDIRECT</c:v>
                </c:pt>
                <c:pt idx="5">
                  <c:v>CAPITAL</c:v>
                </c:pt>
              </c:strCache>
            </c:strRef>
          </c:cat>
          <c:val>
            <c:numRef>
              <c:f>GRAPH!$G$18:$G$23</c:f>
              <c:numCache>
                <c:formatCode>0.00%</c:formatCode>
                <c:ptCount val="6"/>
                <c:pt idx="0">
                  <c:v>6.7922576080154479E-2</c:v>
                </c:pt>
                <c:pt idx="1">
                  <c:v>1.4698178430520847E-2</c:v>
                </c:pt>
                <c:pt idx="2">
                  <c:v>0.88827237160618899</c:v>
                </c:pt>
                <c:pt idx="3">
                  <c:v>1.5643538928241368E-2</c:v>
                </c:pt>
                <c:pt idx="4">
                  <c:v>8.2661776089722038E-3</c:v>
                </c:pt>
                <c:pt idx="5">
                  <c:v>5.1971573459222266E-3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52-4D2D-AAFE-146F6C3C98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2020 SHARED ADMINISTRATIVE ($2,945,244)</a:t>
            </a:r>
          </a:p>
        </c:rich>
      </c:tx>
      <c:layout>
        <c:manualLayout>
          <c:xMode val="edge"/>
          <c:yMode val="edge"/>
          <c:x val="0.15601619637402975"/>
          <c:y val="4.843143193073717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27460980188865"/>
          <c:y val="0.34435101720882177"/>
          <c:w val="0.8130879825520031"/>
          <c:h val="0.4728420683839860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44-47EE-B337-1CE6266DFD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44-47EE-B337-1CE6266DFD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44-47EE-B337-1CE6266DFD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44-47EE-B337-1CE6266DFD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44-47EE-B337-1CE6266DFD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44-47EE-B337-1CE6266DFD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44-47EE-B337-1CE6266DFD4E}"/>
              </c:ext>
            </c:extLst>
          </c:dPt>
          <c:dLbls>
            <c:dLbl>
              <c:idx val="0"/>
              <c:layout>
                <c:manualLayout>
                  <c:x val="-3.6176374168669372E-3"/>
                  <c:y val="3.59218559106075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44-47EE-B337-1CE6266DFD4E}"/>
                </c:ext>
              </c:extLst>
            </c:dLbl>
            <c:dLbl>
              <c:idx val="1"/>
              <c:layout>
                <c:manualLayout>
                  <c:x val="9.4072334321944312E-2"/>
                  <c:y val="9.97734818192021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4-47EE-B337-1CE6266DFD4E}"/>
                </c:ext>
              </c:extLst>
            </c:dLbl>
            <c:dLbl>
              <c:idx val="2"/>
              <c:layout>
                <c:manualLayout>
                  <c:x val="-2.4092332520588091E-2"/>
                  <c:y val="7.4150877959179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4-47EE-B337-1CE6266DFD4E}"/>
                </c:ext>
              </c:extLst>
            </c:dLbl>
            <c:dLbl>
              <c:idx val="3"/>
              <c:layout>
                <c:manualLayout>
                  <c:x val="-4.9141548760343746E-2"/>
                  <c:y val="-5.86412505940833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4-47EE-B337-1CE6266DFD4E}"/>
                </c:ext>
              </c:extLst>
            </c:dLbl>
            <c:dLbl>
              <c:idx val="4"/>
              <c:layout>
                <c:manualLayout>
                  <c:x val="-3.1430994849123414E-2"/>
                  <c:y val="1.043015423288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4-47EE-B337-1CE6266DFD4E}"/>
                </c:ext>
              </c:extLst>
            </c:dLbl>
            <c:dLbl>
              <c:idx val="5"/>
              <c:layout>
                <c:manualLayout>
                  <c:x val="-2.4868866474775608E-2"/>
                  <c:y val="-6.07751365243025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4-47EE-B337-1CE6266DFD4E}"/>
                </c:ext>
              </c:extLst>
            </c:dLbl>
            <c:dLbl>
              <c:idx val="6"/>
              <c:layout>
                <c:manualLayout>
                  <c:x val="7.3127123335662292E-2"/>
                  <c:y val="-6.0318353776472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4-47EE-B337-1CE6266DFD4E}"/>
                </c:ext>
              </c:extLst>
            </c:dLbl>
            <c:dLbl>
              <c:idx val="7"/>
              <c:layout>
                <c:manualLayout>
                  <c:x val="0.11436410809202037"/>
                  <c:y val="-3.9643061516122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44-47EE-B337-1CE6266DFD4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GRAPH!$F$28:$F$35</c:f>
              <c:strCache>
                <c:ptCount val="8"/>
                <c:pt idx="0">
                  <c:v>SAL&amp;BEN</c:v>
                </c:pt>
                <c:pt idx="1">
                  <c:v>CONTR</c:v>
                </c:pt>
                <c:pt idx="2">
                  <c:v>TRAVEL</c:v>
                </c:pt>
                <c:pt idx="3">
                  <c:v>DEPR</c:v>
                </c:pt>
                <c:pt idx="4">
                  <c:v>RENT</c:v>
                </c:pt>
                <c:pt idx="5">
                  <c:v>SUPPLIES</c:v>
                </c:pt>
                <c:pt idx="6">
                  <c:v>EQUIP</c:v>
                </c:pt>
                <c:pt idx="7">
                  <c:v>OTHER</c:v>
                </c:pt>
              </c:strCache>
            </c:strRef>
          </c:cat>
          <c:val>
            <c:numRef>
              <c:f>GRAPH!$G$28:$G$35</c:f>
              <c:numCache>
                <c:formatCode>0.0%</c:formatCode>
                <c:ptCount val="8"/>
                <c:pt idx="0">
                  <c:v>0.6933194728363915</c:v>
                </c:pt>
                <c:pt idx="1">
                  <c:v>2.2578774021759188E-2</c:v>
                </c:pt>
                <c:pt idx="2">
                  <c:v>2.5336440226341565E-2</c:v>
                </c:pt>
                <c:pt idx="3">
                  <c:v>0.10695208747149088</c:v>
                </c:pt>
                <c:pt idx="4">
                  <c:v>4.1991426723925827E-2</c:v>
                </c:pt>
                <c:pt idx="5">
                  <c:v>4.8393273102576495E-3</c:v>
                </c:pt>
                <c:pt idx="6">
                  <c:v>7.1301391647660591E-3</c:v>
                </c:pt>
                <c:pt idx="7">
                  <c:v>9.78523322450673E-2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44-47EE-B337-1CE6266D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0" baseline="0"/>
            </a:pPr>
            <a:r>
              <a:rPr lang="en-US" sz="1800" b="0" i="0" baseline="0"/>
              <a:t>H-GAC
2020 UNRESTRICTED FUND USE ($6,817,500)</a:t>
            </a:r>
          </a:p>
        </c:rich>
      </c:tx>
      <c:layout>
        <c:manualLayout>
          <c:xMode val="edge"/>
          <c:yMode val="edge"/>
          <c:x val="0.14711939922100484"/>
          <c:y val="5.47849788007268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12705373572075"/>
          <c:y val="0.38126610729088728"/>
          <c:w val="0.73306117540467586"/>
          <c:h val="0.427740169356658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4C-4A2A-9AAB-80E05E9952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4C-4A2A-9AAB-80E05E9952A1}"/>
              </c:ext>
            </c:extLst>
          </c:dPt>
          <c:dPt>
            <c:idx val="3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4C-4A2A-9AAB-80E05E9952A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4C-4A2A-9AAB-80E05E9952A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4C-4A2A-9AAB-80E05E9952A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4C-4A2A-9AAB-80E05E9952A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4C-4A2A-9AAB-80E05E9952A1}"/>
              </c:ext>
            </c:extLst>
          </c:dPt>
          <c:dLbls>
            <c:dLbl>
              <c:idx val="0"/>
              <c:layout>
                <c:manualLayout>
                  <c:x val="6.5200159026769233E-2"/>
                  <c:y val="-4.4819830297916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C-4A2A-9AAB-80E05E9952A1}"/>
                </c:ext>
              </c:extLst>
            </c:dLbl>
            <c:dLbl>
              <c:idx val="1"/>
              <c:layout>
                <c:manualLayout>
                  <c:x val="6.3248186841236467E-2"/>
                  <c:y val="-6.42683509248234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 b="1" i="0" baseline="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225976036126E-2"/>
                      <c:h val="6.4525514809510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84C-4A2A-9AAB-80E05E9952A1}"/>
                </c:ext>
              </c:extLst>
            </c:dLbl>
            <c:dLbl>
              <c:idx val="2"/>
              <c:layout>
                <c:manualLayout>
                  <c:x val="9.7766915926525519E-2"/>
                  <c:y val="-5.741632298576476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1" i="0" baseline="0"/>
                    </a:pPr>
                    <a:r>
                      <a:rPr lang="en-US" b="1"/>
                      <a:t>DATASVC
59.1%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699372320452819E-2"/>
                      <c:h val="7.831234210477787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84C-4A2A-9AAB-80E05E9952A1}"/>
                </c:ext>
              </c:extLst>
            </c:dLbl>
            <c:dLbl>
              <c:idx val="3"/>
              <c:layout>
                <c:manualLayout>
                  <c:x val="-7.4395279018157817E-2"/>
                  <c:y val="9.8746757034415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C-4A2A-9AAB-80E05E9952A1}"/>
                </c:ext>
              </c:extLst>
            </c:dLbl>
            <c:dLbl>
              <c:idx val="4"/>
              <c:layout>
                <c:manualLayout>
                  <c:x val="-6.3107480567444321E-2"/>
                  <c:y val="-1.2146275500952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C-4A2A-9AAB-80E05E9952A1}"/>
                </c:ext>
              </c:extLst>
            </c:dLbl>
            <c:dLbl>
              <c:idx val="5"/>
              <c:layout>
                <c:manualLayout>
                  <c:x val="-1.3586665915616272E-2"/>
                  <c:y val="-6.9989404175654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C-4A2A-9AAB-80E05E9952A1}"/>
                </c:ext>
              </c:extLst>
            </c:dLbl>
            <c:dLbl>
              <c:idx val="6"/>
              <c:layout>
                <c:manualLayout>
                  <c:x val="3.3459180932834925E-2"/>
                  <c:y val="-9.60871298888997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C-4A2A-9AAB-80E05E9952A1}"/>
                </c:ext>
              </c:extLst>
            </c:dLbl>
            <c:dLbl>
              <c:idx val="7"/>
              <c:layout>
                <c:manualLayout>
                  <c:x val="0.13339322595774308"/>
                  <c:y val="-9.1981691521838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A2A-9AAB-80E05E9952A1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4C-4A2A-9AAB-80E05E9952A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GRAPH!$F$58:$F$64</c:f>
              <c:strCache>
                <c:ptCount val="7"/>
                <c:pt idx="0">
                  <c:v>AGING</c:v>
                </c:pt>
                <c:pt idx="1">
                  <c:v>C &amp; E</c:v>
                </c:pt>
                <c:pt idx="2">
                  <c:v>DATASVC</c:v>
                </c:pt>
                <c:pt idx="3">
                  <c:v>LOCAL</c:v>
                </c:pt>
                <c:pt idx="4">
                  <c:v>LDC</c:v>
                </c:pt>
                <c:pt idx="5">
                  <c:v>WORKSHOP</c:v>
                </c:pt>
                <c:pt idx="6">
                  <c:v>CAPITAL</c:v>
                </c:pt>
              </c:strCache>
            </c:strRef>
          </c:cat>
          <c:val>
            <c:numRef>
              <c:f>GRAPH!$G$58:$G$64</c:f>
              <c:numCache>
                <c:formatCode>0.0%</c:formatCode>
                <c:ptCount val="7"/>
                <c:pt idx="0">
                  <c:v>2.9646276882997796E-2</c:v>
                </c:pt>
                <c:pt idx="1">
                  <c:v>0.10030837068156948</c:v>
                </c:pt>
                <c:pt idx="2">
                  <c:v>0.48801887504706087</c:v>
                </c:pt>
                <c:pt idx="3">
                  <c:v>1.4417923544925521E-2</c:v>
                </c:pt>
                <c:pt idx="4">
                  <c:v>0.13284539018249147</c:v>
                </c:pt>
                <c:pt idx="5">
                  <c:v>8.1013599949326959E-3</c:v>
                </c:pt>
                <c:pt idx="6">
                  <c:v>0.22666180366602218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4C-4A2A-9AAB-80E05E9952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Relationship Id="rId9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Relationship Id="rId9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Relationship Id="rId9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Relationship Id="rId9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Relationship Id="rId9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workbookViewId="0"/>
  </sheetViews>
  <customSheetViews>
    <customSheetView guid="{8970DFA1-A026-4639-BD60-39EC20285CCC}" scale="64"/>
    <customSheetView guid="{AADB8EA3-75F0-4468-B5D5-C7110D6EC38B}" scale="64">
      <pageMargins left="0.75" right="0.75" top="1" bottom="1" header="0.5" footer="0.5"/>
      <pageSetup orientation="landscape" r:id="rId1"/>
      <headerFooter alignWithMargins="0"/>
    </customSheetView>
    <customSheetView guid="{1D9F4367-0C2F-46F1-9E55-939D20D76F5B}" scale="64">
      <pageMargins left="0.75" right="0.75" top="1" bottom="1" header="0.5" footer="0.5"/>
      <pageSetup orientation="landscape" r:id="rId2"/>
      <headerFooter alignWithMargins="0"/>
    </customSheetView>
    <customSheetView guid="{921A7AC6-7D1A-435F-A825-B8B8C1A90F20}" scale="64">
      <pageMargins left="0.75" right="0.75" top="1" bottom="1" header="0.5" footer="0.5"/>
      <pageSetup orientation="landscape" r:id="rId3"/>
      <headerFooter alignWithMargins="0"/>
    </customSheetView>
    <customSheetView guid="{ED9CD846-0F6B-4BF7-A940-412E425E8FCE}" scale="64">
      <pageMargins left="0.75" right="0.75" top="1" bottom="1" header="0.5" footer="0.5"/>
      <pageSetup orientation="landscape" r:id="rId4"/>
      <headerFooter alignWithMargins="0"/>
    </customSheetView>
    <customSheetView guid="{497CB486-623F-41B0-B370-EF2A82E78B1D}" scale="64">
      <pageMargins left="0.75" right="0.75" top="1" bottom="1" header="0.5" footer="0.5"/>
      <pageSetup orientation="landscape" r:id="rId5"/>
      <headerFooter alignWithMargins="0"/>
    </customSheetView>
    <customSheetView guid="{20CF2976-B2A7-4F04-88DC-0AB25CA8A6C6}" scale="64">
      <pageMargins left="0.75" right="0.75" top="1" bottom="1" header="0.5" footer="0.5"/>
      <pageSetup orientation="landscape" r:id="rId6"/>
      <headerFooter alignWithMargins="0"/>
    </customSheetView>
    <customSheetView guid="{CB724201-FBEC-4626-9DD9-AEC98BB80DB0}" scale="64">
      <pageMargins left="0.75" right="0.75" top="1" bottom="1" header="0.5" footer="0.5"/>
      <pageSetup orientation="landscape" r:id="rId7"/>
      <headerFooter alignWithMargins="0"/>
    </customSheetView>
  </customSheetViews>
  <pageMargins left="0.75" right="0.75" top="0.5" bottom="0.5" header="0.5" footer="0.5"/>
  <pageSetup orientation="landscape" r:id="rId8"/>
  <headerFooter alignWithMargins="0"/>
  <drawing r:id="rId9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gaccentral.hgac.net/budget/Administration%20and%20Finance%20Archive/2020%20Admin%20&amp;%20Fin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gaccentral.hgac.net/budget/Community%20and%20Environmental%20Planning%20Archive/2020%20C&amp;E%20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gaccentral.hgac.net/budget/Human%20Services%20Archive/2020%20Human%20Services%20Budg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gaccentral.hgac.net/budget/Public%20Services%20Archive/2020%20Public%20Services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gaccentral.hgac.net/budget/Transportation%20Archive/2020%20Transportation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CONSULTANT"/>
      <sheetName val="EMPLOYEE"/>
      <sheetName val="EE SUM"/>
      <sheetName val="Fin&amp;Gen "/>
      <sheetName val="Govt Relations"/>
      <sheetName val="Internal Svc"/>
    </sheetNames>
    <sheetDataSet>
      <sheetData sheetId="0">
        <row r="10">
          <cell r="C10">
            <v>531643.47653452447</v>
          </cell>
        </row>
        <row r="22">
          <cell r="C22">
            <v>991512.60641694209</v>
          </cell>
          <cell r="D22">
            <v>1646204.1382793742</v>
          </cell>
          <cell r="F22">
            <v>1750409.0401770738</v>
          </cell>
          <cell r="G22">
            <v>307526.85071345355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G9">
            <v>775250.64816486568</v>
          </cell>
        </row>
        <row r="13">
          <cell r="G13">
            <v>369329.40878574201</v>
          </cell>
        </row>
        <row r="15">
          <cell r="G15">
            <v>139295.39293088898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B10">
            <v>2174402.4183840272</v>
          </cell>
        </row>
        <row r="26">
          <cell r="D26">
            <v>876195.13231220096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2174402.4183840272</v>
          </cell>
        </row>
        <row r="13">
          <cell r="C13">
            <v>1035885.3121181504</v>
          </cell>
        </row>
        <row r="15">
          <cell r="C15">
            <v>390692.01680211502</v>
          </cell>
        </row>
        <row r="17">
          <cell r="C17">
            <v>288150.42806115677</v>
          </cell>
        </row>
        <row r="18">
          <cell r="C18">
            <v>237968.72361082275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C10">
            <v>3398643.7511301292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4826397.2475945679</v>
          </cell>
        </row>
        <row r="13">
          <cell r="C13">
            <v>2299295.6487540519</v>
          </cell>
        </row>
        <row r="15">
          <cell r="C15">
            <v>867196.82548562693</v>
          </cell>
        </row>
        <row r="17">
          <cell r="C17">
            <v>690398.76043946086</v>
          </cell>
        </row>
        <row r="18">
          <cell r="C18">
            <v>570165.07978049316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  <sheetName val="ESRI_MAPINFO_SHEET"/>
    </sheetNames>
    <sheetDataSet>
      <sheetData sheetId="0">
        <row r="10">
          <cell r="B10">
            <v>2677757.9443730367</v>
          </cell>
        </row>
        <row r="30">
          <cell r="F30">
            <v>904344.85977008927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2677757.9443730367</v>
          </cell>
        </row>
        <row r="13">
          <cell r="C13">
            <v>1275683.8846993148</v>
          </cell>
        </row>
        <row r="15">
          <cell r="C15">
            <v>481133.87059810519</v>
          </cell>
        </row>
        <row r="17">
          <cell r="C17">
            <v>381844.40284299082</v>
          </cell>
        </row>
        <row r="18">
          <cell r="C18">
            <v>315345.79273017013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Transportation Travel"/>
      <sheetName val="PASS-THRU"/>
      <sheetName val="CONSULTANT"/>
      <sheetName val="EMPLOYEE"/>
      <sheetName val="EE SUM"/>
    </sheetNames>
    <sheetDataSet>
      <sheetData sheetId="0">
        <row r="10">
          <cell r="B10">
            <v>4383460.5125202918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4383460.5125202918</v>
          </cell>
        </row>
        <row r="13">
          <cell r="C13">
            <v>2088280.5881646671</v>
          </cell>
        </row>
        <row r="15">
          <cell r="C15">
            <v>787610.89195335947</v>
          </cell>
        </row>
        <row r="17">
          <cell r="C17">
            <v>556692.42532166129</v>
          </cell>
        </row>
        <row r="18">
          <cell r="C18">
            <v>459743.84556351433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4"/>
  <sheetViews>
    <sheetView workbookViewId="0">
      <selection activeCell="A3" sqref="A3"/>
    </sheetView>
  </sheetViews>
  <sheetFormatPr defaultRowHeight="12.9" x14ac:dyDescent="0.2"/>
  <cols>
    <col min="1" max="1" width="22" customWidth="1"/>
    <col min="2" max="2" width="9.125" customWidth="1"/>
    <col min="3" max="3" width="12.375" customWidth="1"/>
    <col min="4" max="4" width="12.125" customWidth="1"/>
    <col min="5" max="5" width="14" customWidth="1"/>
    <col min="6" max="6" width="10.875" customWidth="1"/>
  </cols>
  <sheetData>
    <row r="2" spans="1:8" x14ac:dyDescent="0.2">
      <c r="B2" t="s">
        <v>179</v>
      </c>
      <c r="C2" s="6" t="s">
        <v>183</v>
      </c>
      <c r="D2" t="s">
        <v>180</v>
      </c>
      <c r="E2" t="s">
        <v>181</v>
      </c>
      <c r="F2" t="s">
        <v>182</v>
      </c>
      <c r="G2" s="6" t="s">
        <v>194</v>
      </c>
      <c r="H2" s="6"/>
    </row>
    <row r="3" spans="1:8" x14ac:dyDescent="0.2">
      <c r="B3">
        <v>500</v>
      </c>
      <c r="C3">
        <v>501</v>
      </c>
      <c r="D3">
        <v>502</v>
      </c>
      <c r="E3">
        <v>503</v>
      </c>
      <c r="F3">
        <v>504</v>
      </c>
      <c r="G3">
        <v>505</v>
      </c>
    </row>
    <row r="5" spans="1:8" x14ac:dyDescent="0.2">
      <c r="A5" t="e">
        <f>#REF!</f>
        <v>#REF!</v>
      </c>
      <c r="B5" s="12" t="e">
        <f>#REF!</f>
        <v>#REF!</v>
      </c>
      <c r="C5" s="12" t="e">
        <f>#REF!</f>
        <v>#REF!</v>
      </c>
      <c r="D5" s="12" t="e">
        <f>#REF!</f>
        <v>#REF!</v>
      </c>
      <c r="E5" s="12" t="e">
        <f>#REF!</f>
        <v>#REF!</v>
      </c>
      <c r="F5" s="12" t="e">
        <f>#REF!</f>
        <v>#REF!</v>
      </c>
      <c r="G5" s="12" t="e">
        <f>+#REF!</f>
        <v>#REF!</v>
      </c>
      <c r="H5" s="12"/>
    </row>
    <row r="6" spans="1:8" x14ac:dyDescent="0.2">
      <c r="A6" t="e">
        <f>#REF!</f>
        <v>#REF!</v>
      </c>
      <c r="B6" s="12" t="e">
        <f>#REF!</f>
        <v>#REF!</v>
      </c>
      <c r="C6" s="12" t="e">
        <f>#REF!</f>
        <v>#REF!</v>
      </c>
      <c r="D6" s="12" t="e">
        <f>#REF!</f>
        <v>#REF!</v>
      </c>
      <c r="E6" s="12" t="e">
        <f>#REF!</f>
        <v>#REF!</v>
      </c>
      <c r="F6" s="12" t="e">
        <f>#REF!</f>
        <v>#REF!</v>
      </c>
      <c r="G6" s="12" t="e">
        <f>+#REF!</f>
        <v>#REF!</v>
      </c>
      <c r="H6" s="12"/>
    </row>
    <row r="7" spans="1:8" x14ac:dyDescent="0.2">
      <c r="A7" t="e">
        <f>#REF!</f>
        <v>#REF!</v>
      </c>
      <c r="B7" s="12" t="e">
        <f>#REF!</f>
        <v>#REF!</v>
      </c>
      <c r="C7" s="12" t="e">
        <f>#REF!</f>
        <v>#REF!</v>
      </c>
      <c r="D7" s="12" t="e">
        <f>#REF!</f>
        <v>#REF!</v>
      </c>
      <c r="E7" s="12" t="e">
        <f>#REF!</f>
        <v>#REF!</v>
      </c>
      <c r="F7" s="12" t="e">
        <f>#REF!</f>
        <v>#REF!</v>
      </c>
      <c r="G7" s="12" t="e">
        <f>+#REF!</f>
        <v>#REF!</v>
      </c>
      <c r="H7" s="12"/>
    </row>
    <row r="8" spans="1:8" x14ac:dyDescent="0.2">
      <c r="A8" t="e">
        <f>#REF!</f>
        <v>#REF!</v>
      </c>
      <c r="B8" s="12" t="e">
        <f>#REF!</f>
        <v>#REF!</v>
      </c>
      <c r="C8" s="12" t="e">
        <f>#REF!</f>
        <v>#REF!</v>
      </c>
      <c r="D8" s="12" t="e">
        <f>#REF!</f>
        <v>#REF!</v>
      </c>
      <c r="E8" s="12" t="e">
        <f>#REF!</f>
        <v>#REF!</v>
      </c>
      <c r="F8" s="12" t="e">
        <f>#REF!</f>
        <v>#REF!</v>
      </c>
      <c r="G8" s="12" t="e">
        <f>+#REF!</f>
        <v>#REF!</v>
      </c>
      <c r="H8" s="12"/>
    </row>
    <row r="9" spans="1:8" x14ac:dyDescent="0.2">
      <c r="A9" t="e">
        <f>#REF!</f>
        <v>#REF!</v>
      </c>
      <c r="B9" s="12" t="e">
        <f>#REF!</f>
        <v>#REF!</v>
      </c>
      <c r="C9" s="12" t="e">
        <f>#REF!</f>
        <v>#REF!</v>
      </c>
      <c r="D9" s="12" t="e">
        <f>#REF!</f>
        <v>#REF!</v>
      </c>
      <c r="E9" s="12" t="e">
        <f>#REF!</f>
        <v>#REF!</v>
      </c>
      <c r="F9" s="12" t="e">
        <f>#REF!</f>
        <v>#REF!</v>
      </c>
      <c r="G9" s="12" t="e">
        <f>+#REF!</f>
        <v>#REF!</v>
      </c>
      <c r="H9" s="12"/>
    </row>
    <row r="10" spans="1:8" x14ac:dyDescent="0.2">
      <c r="A10" t="e">
        <f>#REF!</f>
        <v>#REF!</v>
      </c>
      <c r="B10" s="12" t="e">
        <f>#REF!</f>
        <v>#REF!</v>
      </c>
      <c r="C10" s="12" t="e">
        <f>#REF!</f>
        <v>#REF!</v>
      </c>
      <c r="D10" s="12" t="e">
        <f>#REF!</f>
        <v>#REF!</v>
      </c>
      <c r="E10" s="12" t="e">
        <f>#REF!</f>
        <v>#REF!</v>
      </c>
      <c r="F10" s="12" t="e">
        <f>#REF!</f>
        <v>#REF!</v>
      </c>
      <c r="G10" s="12" t="e">
        <f>+#REF!</f>
        <v>#REF!</v>
      </c>
      <c r="H10" s="12"/>
    </row>
    <row r="11" spans="1:8" x14ac:dyDescent="0.2">
      <c r="A11" t="e">
        <f>#REF!</f>
        <v>#REF!</v>
      </c>
      <c r="B11" s="12" t="e">
        <f>#REF!</f>
        <v>#REF!</v>
      </c>
      <c r="C11" s="12" t="e">
        <f>#REF!</f>
        <v>#REF!</v>
      </c>
      <c r="D11" s="12" t="e">
        <f>#REF!</f>
        <v>#REF!</v>
      </c>
      <c r="E11" s="12" t="e">
        <f>#REF!</f>
        <v>#REF!</v>
      </c>
      <c r="F11" s="12" t="e">
        <f>#REF!</f>
        <v>#REF!</v>
      </c>
      <c r="G11" s="12" t="e">
        <f>+#REF!</f>
        <v>#REF!</v>
      </c>
      <c r="H11" s="12"/>
    </row>
    <row r="12" spans="1:8" x14ac:dyDescent="0.2">
      <c r="A12" t="e">
        <f>#REF!</f>
        <v>#REF!</v>
      </c>
      <c r="B12" s="12" t="e">
        <f>#REF!</f>
        <v>#REF!</v>
      </c>
      <c r="C12" s="12" t="e">
        <f>#REF!</f>
        <v>#REF!</v>
      </c>
      <c r="D12" s="12" t="e">
        <f>#REF!</f>
        <v>#REF!</v>
      </c>
      <c r="E12" s="12" t="e">
        <f>#REF!</f>
        <v>#REF!</v>
      </c>
      <c r="F12" s="12" t="e">
        <f>#REF!</f>
        <v>#REF!</v>
      </c>
      <c r="G12" s="12" t="e">
        <f>+#REF!</f>
        <v>#REF!</v>
      </c>
      <c r="H12" s="12"/>
    </row>
    <row r="13" spans="1:8" x14ac:dyDescent="0.2">
      <c r="A13" t="e">
        <f>#REF!</f>
        <v>#REF!</v>
      </c>
      <c r="B13" s="12" t="e">
        <f>#REF!</f>
        <v>#REF!</v>
      </c>
      <c r="C13" s="12" t="e">
        <f>#REF!</f>
        <v>#REF!</v>
      </c>
      <c r="D13" s="12" t="e">
        <f>#REF!</f>
        <v>#REF!</v>
      </c>
      <c r="E13" s="12" t="e">
        <f>#REF!</f>
        <v>#REF!</v>
      </c>
      <c r="F13" s="12" t="e">
        <f>#REF!</f>
        <v>#REF!</v>
      </c>
      <c r="G13" s="12" t="e">
        <f>+#REF!</f>
        <v>#REF!</v>
      </c>
      <c r="H13" s="12"/>
    </row>
    <row r="14" spans="1:8" x14ac:dyDescent="0.2">
      <c r="A14" t="e">
        <f>#REF!</f>
        <v>#REF!</v>
      </c>
      <c r="B14" s="12" t="e">
        <f>#REF!</f>
        <v>#REF!</v>
      </c>
      <c r="C14" s="12" t="e">
        <f>#REF!</f>
        <v>#REF!</v>
      </c>
      <c r="D14" s="12" t="e">
        <f>#REF!</f>
        <v>#REF!</v>
      </c>
      <c r="E14" s="12" t="e">
        <f>#REF!</f>
        <v>#REF!</v>
      </c>
      <c r="F14" s="12" t="e">
        <f>#REF!</f>
        <v>#REF!</v>
      </c>
      <c r="G14" s="12" t="e">
        <f>+#REF!</f>
        <v>#REF!</v>
      </c>
      <c r="H14" s="12"/>
    </row>
    <row r="15" spans="1:8" x14ac:dyDescent="0.2">
      <c r="A15" t="e">
        <f>#REF!</f>
        <v>#REF!</v>
      </c>
      <c r="B15" s="12" t="e">
        <f>#REF!</f>
        <v>#REF!</v>
      </c>
      <c r="C15" s="12" t="e">
        <f>#REF!</f>
        <v>#REF!</v>
      </c>
      <c r="D15" s="12" t="e">
        <f>#REF!</f>
        <v>#REF!</v>
      </c>
      <c r="E15" s="12" t="e">
        <f>#REF!</f>
        <v>#REF!</v>
      </c>
      <c r="F15" s="12" t="e">
        <f>#REF!</f>
        <v>#REF!</v>
      </c>
      <c r="G15" s="12" t="e">
        <f>+#REF!</f>
        <v>#REF!</v>
      </c>
      <c r="H15" s="12"/>
    </row>
    <row r="16" spans="1:8" x14ac:dyDescent="0.2">
      <c r="B16" s="12" t="e">
        <f>#REF!</f>
        <v>#REF!</v>
      </c>
      <c r="C16" s="12" t="e">
        <f>#REF!</f>
        <v>#REF!</v>
      </c>
      <c r="D16" s="12" t="e">
        <f>#REF!</f>
        <v>#REF!</v>
      </c>
      <c r="E16" s="12" t="e">
        <f>#REF!</f>
        <v>#REF!</v>
      </c>
      <c r="F16" s="12" t="e">
        <f>#REF!</f>
        <v>#REF!</v>
      </c>
      <c r="G16" s="12" t="e">
        <f>+#REF!</f>
        <v>#REF!</v>
      </c>
      <c r="H16" s="12"/>
    </row>
    <row r="17" spans="1:8" x14ac:dyDescent="0.2">
      <c r="A17" t="e">
        <f>#REF!</f>
        <v>#REF!</v>
      </c>
      <c r="B17" s="12" t="e">
        <f>#REF!</f>
        <v>#REF!</v>
      </c>
      <c r="C17" s="12" t="e">
        <f>#REF!</f>
        <v>#REF!</v>
      </c>
      <c r="D17" s="12" t="e">
        <f>#REF!</f>
        <v>#REF!</v>
      </c>
      <c r="E17" s="12" t="e">
        <f>#REF!</f>
        <v>#REF!</v>
      </c>
      <c r="F17" s="12" t="e">
        <f>#REF!</f>
        <v>#REF!</v>
      </c>
      <c r="G17" s="12" t="e">
        <f>+#REF!</f>
        <v>#REF!</v>
      </c>
      <c r="H17" s="12"/>
    </row>
    <row r="18" spans="1:8" x14ac:dyDescent="0.2">
      <c r="A18" t="e">
        <f>#REF!</f>
        <v>#REF!</v>
      </c>
      <c r="B18" s="12" t="e">
        <f>#REF!</f>
        <v>#REF!</v>
      </c>
      <c r="C18" s="12" t="e">
        <f>#REF!</f>
        <v>#REF!</v>
      </c>
      <c r="D18" s="12" t="e">
        <f>#REF!</f>
        <v>#REF!</v>
      </c>
      <c r="E18" s="12" t="e">
        <f>#REF!</f>
        <v>#REF!</v>
      </c>
      <c r="F18" s="12" t="e">
        <f>#REF!</f>
        <v>#REF!</v>
      </c>
      <c r="G18" s="12" t="e">
        <f>+#REF!</f>
        <v>#REF!</v>
      </c>
      <c r="H18" s="12"/>
    </row>
    <row r="19" spans="1:8" x14ac:dyDescent="0.2">
      <c r="A19" t="e">
        <f>#REF!</f>
        <v>#REF!</v>
      </c>
      <c r="B19" s="12" t="e">
        <f>#REF!</f>
        <v>#REF!</v>
      </c>
      <c r="C19" s="12" t="e">
        <f>#REF!</f>
        <v>#REF!</v>
      </c>
      <c r="D19" s="12" t="e">
        <f>#REF!</f>
        <v>#REF!</v>
      </c>
      <c r="E19" s="12" t="e">
        <f>#REF!</f>
        <v>#REF!</v>
      </c>
      <c r="F19" s="12" t="e">
        <f>#REF!</f>
        <v>#REF!</v>
      </c>
      <c r="G19" s="12" t="e">
        <f>+#REF!</f>
        <v>#REF!</v>
      </c>
      <c r="H19" s="12"/>
    </row>
    <row r="20" spans="1:8" x14ac:dyDescent="0.2">
      <c r="A20" t="e">
        <f>#REF!</f>
        <v>#REF!</v>
      </c>
      <c r="B20" s="12" t="e">
        <f>#REF!</f>
        <v>#REF!</v>
      </c>
      <c r="C20" s="12" t="e">
        <f>#REF!</f>
        <v>#REF!</v>
      </c>
      <c r="D20" s="12" t="e">
        <f>#REF!</f>
        <v>#REF!</v>
      </c>
      <c r="E20" s="12" t="e">
        <f>#REF!</f>
        <v>#REF!</v>
      </c>
      <c r="F20" s="12" t="e">
        <f>#REF!</f>
        <v>#REF!</v>
      </c>
      <c r="G20" s="12" t="e">
        <f>+#REF!</f>
        <v>#REF!</v>
      </c>
      <c r="H20" s="12"/>
    </row>
    <row r="21" spans="1:8" x14ac:dyDescent="0.2">
      <c r="A21" t="e">
        <f>#REF!</f>
        <v>#REF!</v>
      </c>
      <c r="B21" s="12" t="e">
        <f>#REF!</f>
        <v>#REF!</v>
      </c>
      <c r="C21" s="12" t="e">
        <f>#REF!</f>
        <v>#REF!</v>
      </c>
      <c r="D21" s="12" t="e">
        <f>#REF!</f>
        <v>#REF!</v>
      </c>
      <c r="E21" s="12" t="e">
        <f>#REF!</f>
        <v>#REF!</v>
      </c>
      <c r="F21" s="12" t="e">
        <f>#REF!</f>
        <v>#REF!</v>
      </c>
      <c r="G21" s="12" t="e">
        <f>+#REF!</f>
        <v>#REF!</v>
      </c>
      <c r="H21" s="12"/>
    </row>
    <row r="22" spans="1:8" x14ac:dyDescent="0.2">
      <c r="A22" t="e">
        <f>#REF!</f>
        <v>#REF!</v>
      </c>
      <c r="B22" s="12" t="e">
        <f>#REF!</f>
        <v>#REF!</v>
      </c>
      <c r="C22" s="12" t="e">
        <f>#REF!</f>
        <v>#REF!</v>
      </c>
      <c r="D22" s="12" t="e">
        <f>#REF!</f>
        <v>#REF!</v>
      </c>
      <c r="E22" s="12" t="e">
        <f>#REF!</f>
        <v>#REF!</v>
      </c>
      <c r="F22" s="12" t="e">
        <f>#REF!</f>
        <v>#REF!</v>
      </c>
      <c r="G22" s="12" t="e">
        <f>+#REF!</f>
        <v>#REF!</v>
      </c>
      <c r="H22" s="12"/>
    </row>
    <row r="23" spans="1:8" x14ac:dyDescent="0.2">
      <c r="B23" s="12" t="e">
        <f>#REF!</f>
        <v>#REF!</v>
      </c>
      <c r="C23" s="12" t="e">
        <f>#REF!</f>
        <v>#REF!</v>
      </c>
      <c r="D23" s="12" t="e">
        <f>#REF!</f>
        <v>#REF!</v>
      </c>
      <c r="E23" s="12" t="e">
        <f>#REF!</f>
        <v>#REF!</v>
      </c>
      <c r="F23" s="12" t="e">
        <f>#REF!</f>
        <v>#REF!</v>
      </c>
      <c r="G23" s="12" t="e">
        <f>+#REF!</f>
        <v>#REF!</v>
      </c>
      <c r="H23" s="12"/>
    </row>
    <row r="24" spans="1:8" x14ac:dyDescent="0.2">
      <c r="A24" t="e">
        <f>#REF!</f>
        <v>#REF!</v>
      </c>
      <c r="B24" s="12" t="e">
        <f>#REF!</f>
        <v>#REF!</v>
      </c>
      <c r="C24" s="12" t="e">
        <f>#REF!</f>
        <v>#REF!</v>
      </c>
      <c r="D24" s="12" t="e">
        <f>#REF!</f>
        <v>#REF!</v>
      </c>
      <c r="E24" s="12" t="e">
        <f>#REF!</f>
        <v>#REF!</v>
      </c>
      <c r="F24" s="12" t="e">
        <f>#REF!</f>
        <v>#REF!</v>
      </c>
      <c r="G24" s="12" t="e">
        <f>+#REF!</f>
        <v>#REF!</v>
      </c>
      <c r="H24" s="12"/>
    </row>
    <row r="25" spans="1:8" x14ac:dyDescent="0.2">
      <c r="B25" s="12" t="e">
        <f>#REF!</f>
        <v>#REF!</v>
      </c>
      <c r="C25" s="12" t="e">
        <f>#REF!</f>
        <v>#REF!</v>
      </c>
      <c r="D25" s="12" t="e">
        <f>#REF!</f>
        <v>#REF!</v>
      </c>
      <c r="E25" s="12" t="e">
        <f>#REF!</f>
        <v>#REF!</v>
      </c>
      <c r="F25" s="12" t="e">
        <f>#REF!</f>
        <v>#REF!</v>
      </c>
      <c r="G25" s="12" t="e">
        <f>+#REF!</f>
        <v>#REF!</v>
      </c>
      <c r="H25" s="12"/>
    </row>
    <row r="26" spans="1:8" x14ac:dyDescent="0.2">
      <c r="A26" t="e">
        <f>#REF!</f>
        <v>#REF!</v>
      </c>
      <c r="B26" s="12" t="e">
        <f>#REF!</f>
        <v>#REF!</v>
      </c>
      <c r="C26" s="12" t="e">
        <f>#REF!</f>
        <v>#REF!</v>
      </c>
      <c r="D26" s="12" t="e">
        <f>#REF!</f>
        <v>#REF!</v>
      </c>
      <c r="E26" s="12" t="e">
        <f>#REF!</f>
        <v>#REF!</v>
      </c>
      <c r="F26" s="12" t="e">
        <f>#REF!</f>
        <v>#REF!</v>
      </c>
      <c r="G26" s="12" t="e">
        <f>+#REF!</f>
        <v>#REF!</v>
      </c>
      <c r="H26" s="12"/>
    </row>
    <row r="27" spans="1:8" x14ac:dyDescent="0.2">
      <c r="A27" t="e">
        <f>#REF!</f>
        <v>#REF!</v>
      </c>
      <c r="B27" s="12" t="e">
        <f>#REF!</f>
        <v>#REF!</v>
      </c>
      <c r="C27" s="12" t="e">
        <f>#REF!</f>
        <v>#REF!</v>
      </c>
      <c r="D27" s="12" t="e">
        <f>#REF!</f>
        <v>#REF!</v>
      </c>
      <c r="E27" s="12" t="e">
        <f>#REF!</f>
        <v>#REF!</v>
      </c>
      <c r="F27" s="12" t="e">
        <f>#REF!</f>
        <v>#REF!</v>
      </c>
      <c r="G27" s="12" t="e">
        <f>+#REF!</f>
        <v>#REF!</v>
      </c>
      <c r="H27" s="12"/>
    </row>
    <row r="28" spans="1:8" x14ac:dyDescent="0.2">
      <c r="A28" t="e">
        <f>#REF!</f>
        <v>#REF!</v>
      </c>
      <c r="B28" s="12" t="e">
        <f>#REF!</f>
        <v>#REF!</v>
      </c>
      <c r="C28" s="12" t="e">
        <f>#REF!</f>
        <v>#REF!</v>
      </c>
      <c r="D28" s="12" t="e">
        <f>#REF!</f>
        <v>#REF!</v>
      </c>
      <c r="E28" s="12" t="e">
        <f>#REF!</f>
        <v>#REF!</v>
      </c>
      <c r="F28" s="12" t="e">
        <f>#REF!</f>
        <v>#REF!</v>
      </c>
      <c r="G28" s="12" t="e">
        <f>+#REF!</f>
        <v>#REF!</v>
      </c>
      <c r="H28" s="12"/>
    </row>
    <row r="29" spans="1:8" x14ac:dyDescent="0.2">
      <c r="A29" t="e">
        <f>#REF!</f>
        <v>#REF!</v>
      </c>
      <c r="B29" s="12" t="e">
        <f>#REF!</f>
        <v>#REF!</v>
      </c>
      <c r="C29" s="12" t="e">
        <f>#REF!</f>
        <v>#REF!</v>
      </c>
      <c r="D29" s="12" t="e">
        <f>#REF!</f>
        <v>#REF!</v>
      </c>
      <c r="E29" s="12" t="e">
        <f>#REF!</f>
        <v>#REF!</v>
      </c>
      <c r="F29" s="12" t="e">
        <f>#REF!</f>
        <v>#REF!</v>
      </c>
      <c r="G29" s="12" t="e">
        <f>+#REF!</f>
        <v>#REF!</v>
      </c>
      <c r="H29" s="12"/>
    </row>
    <row r="30" spans="1:8" x14ac:dyDescent="0.2">
      <c r="A30" t="e">
        <f>#REF!</f>
        <v>#REF!</v>
      </c>
      <c r="B30" s="12" t="e">
        <f>#REF!</f>
        <v>#REF!</v>
      </c>
      <c r="C30" s="12" t="e">
        <f>#REF!</f>
        <v>#REF!</v>
      </c>
      <c r="D30" s="12" t="e">
        <f>#REF!</f>
        <v>#REF!</v>
      </c>
      <c r="E30" s="12" t="e">
        <f>#REF!</f>
        <v>#REF!</v>
      </c>
      <c r="F30" s="12" t="e">
        <f>#REF!</f>
        <v>#REF!</v>
      </c>
      <c r="G30" s="12" t="e">
        <f>+#REF!</f>
        <v>#REF!</v>
      </c>
      <c r="H30" s="12"/>
    </row>
    <row r="31" spans="1:8" x14ac:dyDescent="0.2">
      <c r="A31" t="e">
        <f>#REF!</f>
        <v>#REF!</v>
      </c>
      <c r="B31" s="12" t="e">
        <f>#REF!</f>
        <v>#REF!</v>
      </c>
      <c r="C31" s="12" t="e">
        <f>#REF!</f>
        <v>#REF!</v>
      </c>
      <c r="D31" s="12" t="e">
        <f>#REF!</f>
        <v>#REF!</v>
      </c>
      <c r="E31" s="12" t="e">
        <f>#REF!</f>
        <v>#REF!</v>
      </c>
      <c r="F31" s="12" t="e">
        <f>#REF!</f>
        <v>#REF!</v>
      </c>
      <c r="G31" s="12" t="e">
        <f>+#REF!</f>
        <v>#REF!</v>
      </c>
      <c r="H31" s="12"/>
    </row>
    <row r="32" spans="1:8" x14ac:dyDescent="0.2">
      <c r="A32" t="e">
        <f>#REF!</f>
        <v>#REF!</v>
      </c>
      <c r="B32" s="12" t="e">
        <f>#REF!</f>
        <v>#REF!</v>
      </c>
      <c r="C32" s="12" t="e">
        <f>#REF!</f>
        <v>#REF!</v>
      </c>
      <c r="D32" s="12" t="e">
        <f>#REF!</f>
        <v>#REF!</v>
      </c>
      <c r="E32" s="12" t="e">
        <f>#REF!</f>
        <v>#REF!</v>
      </c>
      <c r="F32" s="12" t="e">
        <f>#REF!</f>
        <v>#REF!</v>
      </c>
      <c r="G32" s="12" t="e">
        <f>+#REF!</f>
        <v>#REF!</v>
      </c>
      <c r="H32" s="12"/>
    </row>
    <row r="33" spans="1:8" x14ac:dyDescent="0.2">
      <c r="A33" t="e">
        <f>#REF!</f>
        <v>#REF!</v>
      </c>
      <c r="B33" s="12" t="e">
        <f>#REF!</f>
        <v>#REF!</v>
      </c>
      <c r="C33" s="12" t="e">
        <f>#REF!</f>
        <v>#REF!</v>
      </c>
      <c r="D33" s="12" t="e">
        <f>#REF!</f>
        <v>#REF!</v>
      </c>
      <c r="E33" s="12" t="e">
        <f>#REF!</f>
        <v>#REF!</v>
      </c>
      <c r="F33" s="12" t="e">
        <f>#REF!</f>
        <v>#REF!</v>
      </c>
      <c r="G33" s="12" t="e">
        <f>+#REF!</f>
        <v>#REF!</v>
      </c>
      <c r="H33" s="12"/>
    </row>
    <row r="34" spans="1:8" x14ac:dyDescent="0.2">
      <c r="A34" t="e">
        <f>#REF!</f>
        <v>#REF!</v>
      </c>
      <c r="B34" s="12" t="e">
        <f>#REF!</f>
        <v>#REF!</v>
      </c>
      <c r="C34" s="12" t="e">
        <f>#REF!</f>
        <v>#REF!</v>
      </c>
      <c r="D34" s="12" t="e">
        <f>#REF!</f>
        <v>#REF!</v>
      </c>
      <c r="E34" s="12" t="e">
        <f>#REF!</f>
        <v>#REF!</v>
      </c>
      <c r="F34" s="12" t="e">
        <f>#REF!</f>
        <v>#REF!</v>
      </c>
      <c r="G34" s="12" t="e">
        <f>+#REF!</f>
        <v>#REF!</v>
      </c>
      <c r="H34" s="12"/>
    </row>
    <row r="35" spans="1:8" x14ac:dyDescent="0.2">
      <c r="A35" t="e">
        <f>#REF!</f>
        <v>#REF!</v>
      </c>
      <c r="B35" s="12" t="e">
        <f>#REF!</f>
        <v>#REF!</v>
      </c>
      <c r="C35" s="12" t="e">
        <f>#REF!</f>
        <v>#REF!</v>
      </c>
      <c r="D35" s="12" t="e">
        <f>#REF!</f>
        <v>#REF!</v>
      </c>
      <c r="E35" s="12" t="e">
        <f>#REF!</f>
        <v>#REF!</v>
      </c>
      <c r="F35" s="12" t="e">
        <f>#REF!</f>
        <v>#REF!</v>
      </c>
      <c r="G35" s="12" t="e">
        <f>+#REF!</f>
        <v>#REF!</v>
      </c>
      <c r="H35" s="12"/>
    </row>
    <row r="36" spans="1:8" x14ac:dyDescent="0.2">
      <c r="A36" t="e">
        <f>#REF!</f>
        <v>#REF!</v>
      </c>
      <c r="B36" s="12" t="e">
        <f>#REF!</f>
        <v>#REF!</v>
      </c>
      <c r="C36" s="12" t="e">
        <f>#REF!</f>
        <v>#REF!</v>
      </c>
      <c r="D36" s="12" t="e">
        <f>#REF!</f>
        <v>#REF!</v>
      </c>
      <c r="E36" s="12" t="e">
        <f>#REF!</f>
        <v>#REF!</v>
      </c>
      <c r="F36" s="12" t="e">
        <f>#REF!</f>
        <v>#REF!</v>
      </c>
      <c r="G36" s="12" t="e">
        <f>+#REF!</f>
        <v>#REF!</v>
      </c>
      <c r="H36" s="12"/>
    </row>
    <row r="37" spans="1:8" x14ac:dyDescent="0.2">
      <c r="A37" t="e">
        <f>#REF!</f>
        <v>#REF!</v>
      </c>
      <c r="B37" s="12" t="e">
        <f>#REF!</f>
        <v>#REF!</v>
      </c>
      <c r="C37" s="12" t="e">
        <f>#REF!</f>
        <v>#REF!</v>
      </c>
      <c r="D37" s="12" t="e">
        <f>#REF!</f>
        <v>#REF!</v>
      </c>
      <c r="E37" s="12" t="e">
        <f>#REF!</f>
        <v>#REF!</v>
      </c>
      <c r="F37" s="12" t="e">
        <f>#REF!</f>
        <v>#REF!</v>
      </c>
      <c r="G37" s="12" t="e">
        <f>+#REF!</f>
        <v>#REF!</v>
      </c>
      <c r="H37" s="12"/>
    </row>
    <row r="38" spans="1:8" x14ac:dyDescent="0.2">
      <c r="A38" t="e">
        <f>#REF!</f>
        <v>#REF!</v>
      </c>
      <c r="B38" s="12" t="e">
        <f>#REF!</f>
        <v>#REF!</v>
      </c>
      <c r="C38" s="12" t="e">
        <f>#REF!</f>
        <v>#REF!</v>
      </c>
      <c r="D38" s="12" t="e">
        <f>#REF!</f>
        <v>#REF!</v>
      </c>
      <c r="E38" s="12" t="e">
        <f>#REF!</f>
        <v>#REF!</v>
      </c>
      <c r="F38" s="12" t="e">
        <f>#REF!</f>
        <v>#REF!</v>
      </c>
      <c r="G38" s="12" t="e">
        <f>+#REF!</f>
        <v>#REF!</v>
      </c>
      <c r="H38" s="12"/>
    </row>
    <row r="39" spans="1:8" x14ac:dyDescent="0.2">
      <c r="A39" t="e">
        <f>#REF!</f>
        <v>#REF!</v>
      </c>
      <c r="B39" s="12" t="e">
        <f>#REF!</f>
        <v>#REF!</v>
      </c>
      <c r="C39" s="12" t="e">
        <f>#REF!</f>
        <v>#REF!</v>
      </c>
      <c r="D39" s="12" t="e">
        <f>#REF!</f>
        <v>#REF!</v>
      </c>
      <c r="E39" s="12" t="e">
        <f>#REF!</f>
        <v>#REF!</v>
      </c>
      <c r="F39" s="12" t="e">
        <f>#REF!</f>
        <v>#REF!</v>
      </c>
      <c r="G39" s="12" t="e">
        <f>+#REF!</f>
        <v>#REF!</v>
      </c>
      <c r="H39" s="12"/>
    </row>
    <row r="40" spans="1:8" x14ac:dyDescent="0.2">
      <c r="A40" t="e">
        <f>#REF!</f>
        <v>#REF!</v>
      </c>
      <c r="B40" s="12" t="e">
        <f>#REF!</f>
        <v>#REF!</v>
      </c>
      <c r="C40" s="12" t="e">
        <f>#REF!</f>
        <v>#REF!</v>
      </c>
      <c r="D40" s="12" t="e">
        <f>#REF!</f>
        <v>#REF!</v>
      </c>
      <c r="E40" s="12" t="e">
        <f>#REF!</f>
        <v>#REF!</v>
      </c>
      <c r="F40" s="12" t="e">
        <f>#REF!</f>
        <v>#REF!</v>
      </c>
      <c r="G40" s="12" t="e">
        <f>+#REF!</f>
        <v>#REF!</v>
      </c>
      <c r="H40" s="12"/>
    </row>
    <row r="41" spans="1:8" x14ac:dyDescent="0.2">
      <c r="A41" t="e">
        <f>#REF!</f>
        <v>#REF!</v>
      </c>
      <c r="B41" s="12" t="e">
        <f>#REF!</f>
        <v>#REF!</v>
      </c>
      <c r="C41" s="12" t="e">
        <f>#REF!</f>
        <v>#REF!</v>
      </c>
      <c r="D41" s="12" t="e">
        <f>#REF!</f>
        <v>#REF!</v>
      </c>
      <c r="E41" s="12" t="e">
        <f>#REF!</f>
        <v>#REF!</v>
      </c>
      <c r="F41" s="12" t="e">
        <f>#REF!</f>
        <v>#REF!</v>
      </c>
      <c r="G41" s="12" t="e">
        <f>+#REF!</f>
        <v>#REF!</v>
      </c>
      <c r="H41" s="12"/>
    </row>
    <row r="42" spans="1:8" x14ac:dyDescent="0.2">
      <c r="A42" t="e">
        <f>#REF!</f>
        <v>#REF!</v>
      </c>
      <c r="B42" s="12" t="e">
        <f>#REF!</f>
        <v>#REF!</v>
      </c>
      <c r="C42" s="12" t="e">
        <f>#REF!</f>
        <v>#REF!</v>
      </c>
      <c r="D42" s="12" t="e">
        <f>#REF!</f>
        <v>#REF!</v>
      </c>
      <c r="E42" s="12" t="e">
        <f>#REF!</f>
        <v>#REF!</v>
      </c>
      <c r="F42" s="12" t="e">
        <f>#REF!</f>
        <v>#REF!</v>
      </c>
      <c r="G42" s="12" t="e">
        <f>+#REF!</f>
        <v>#REF!</v>
      </c>
      <c r="H42" s="12"/>
    </row>
    <row r="43" spans="1:8" x14ac:dyDescent="0.2">
      <c r="A43" t="e">
        <f>#REF!</f>
        <v>#REF!</v>
      </c>
      <c r="B43" s="12" t="e">
        <f>#REF!</f>
        <v>#REF!</v>
      </c>
      <c r="C43" s="12" t="e">
        <f>#REF!</f>
        <v>#REF!</v>
      </c>
      <c r="D43" s="12" t="e">
        <f>#REF!</f>
        <v>#REF!</v>
      </c>
      <c r="E43" s="12" t="e">
        <f>#REF!</f>
        <v>#REF!</v>
      </c>
      <c r="F43" s="12" t="e">
        <f>#REF!</f>
        <v>#REF!</v>
      </c>
      <c r="G43" s="12" t="e">
        <f>+#REF!</f>
        <v>#REF!</v>
      </c>
      <c r="H43" s="12"/>
    </row>
    <row r="44" spans="1:8" x14ac:dyDescent="0.2">
      <c r="A44" t="e">
        <f>#REF!</f>
        <v>#REF!</v>
      </c>
      <c r="B44" s="12" t="e">
        <f>#REF!</f>
        <v>#REF!</v>
      </c>
      <c r="C44" s="12" t="e">
        <f>#REF!</f>
        <v>#REF!</v>
      </c>
      <c r="D44" s="12" t="e">
        <f>#REF!</f>
        <v>#REF!</v>
      </c>
      <c r="E44" s="12" t="e">
        <f>#REF!</f>
        <v>#REF!</v>
      </c>
      <c r="F44" s="12" t="e">
        <f>#REF!</f>
        <v>#REF!</v>
      </c>
      <c r="G44" s="12" t="e">
        <f>+#REF!</f>
        <v>#REF!</v>
      </c>
      <c r="H44" s="12"/>
    </row>
    <row r="45" spans="1:8" x14ac:dyDescent="0.2">
      <c r="A45" t="e">
        <f>#REF!</f>
        <v>#REF!</v>
      </c>
      <c r="B45" s="12" t="e">
        <f>#REF!</f>
        <v>#REF!</v>
      </c>
      <c r="C45" s="12" t="e">
        <f>#REF!</f>
        <v>#REF!</v>
      </c>
      <c r="D45" s="12" t="e">
        <f>#REF!</f>
        <v>#REF!</v>
      </c>
      <c r="E45" s="12" t="e">
        <f>#REF!</f>
        <v>#REF!</v>
      </c>
      <c r="F45" s="12" t="e">
        <f>#REF!</f>
        <v>#REF!</v>
      </c>
      <c r="G45" s="12" t="e">
        <f>+#REF!</f>
        <v>#REF!</v>
      </c>
      <c r="H45" s="12"/>
    </row>
    <row r="46" spans="1:8" x14ac:dyDescent="0.2">
      <c r="A46" t="e">
        <f>#REF!</f>
        <v>#REF!</v>
      </c>
      <c r="B46" s="12" t="e">
        <f>#REF!</f>
        <v>#REF!</v>
      </c>
      <c r="C46" s="12" t="e">
        <f>#REF!</f>
        <v>#REF!</v>
      </c>
      <c r="D46" s="12" t="e">
        <f>#REF!</f>
        <v>#REF!</v>
      </c>
      <c r="E46" s="12" t="e">
        <f>#REF!</f>
        <v>#REF!</v>
      </c>
      <c r="F46" s="12" t="e">
        <f>#REF!</f>
        <v>#REF!</v>
      </c>
      <c r="G46" s="12" t="e">
        <f>+#REF!</f>
        <v>#REF!</v>
      </c>
      <c r="H46" s="12"/>
    </row>
    <row r="47" spans="1:8" x14ac:dyDescent="0.2">
      <c r="A47" t="e">
        <f>#REF!</f>
        <v>#REF!</v>
      </c>
      <c r="B47" s="12" t="e">
        <f>#REF!</f>
        <v>#REF!</v>
      </c>
      <c r="C47" s="12" t="e">
        <f>#REF!</f>
        <v>#REF!</v>
      </c>
      <c r="D47" s="12" t="e">
        <f>#REF!</f>
        <v>#REF!</v>
      </c>
      <c r="E47" s="12" t="e">
        <f>#REF!</f>
        <v>#REF!</v>
      </c>
      <c r="F47" s="12" t="e">
        <f>#REF!</f>
        <v>#REF!</v>
      </c>
      <c r="G47" s="12" t="e">
        <f>+#REF!</f>
        <v>#REF!</v>
      </c>
      <c r="H47" s="12"/>
    </row>
    <row r="48" spans="1:8" x14ac:dyDescent="0.2">
      <c r="A48" t="e">
        <f>#REF!</f>
        <v>#REF!</v>
      </c>
      <c r="B48" s="12" t="e">
        <f>#REF!</f>
        <v>#REF!</v>
      </c>
      <c r="C48" s="12" t="e">
        <f>#REF!</f>
        <v>#REF!</v>
      </c>
      <c r="D48" s="12" t="e">
        <f>#REF!</f>
        <v>#REF!</v>
      </c>
      <c r="E48" s="12" t="e">
        <f>#REF!</f>
        <v>#REF!</v>
      </c>
      <c r="F48" s="12" t="e">
        <f>#REF!</f>
        <v>#REF!</v>
      </c>
      <c r="G48" s="12" t="e">
        <f>+#REF!</f>
        <v>#REF!</v>
      </c>
      <c r="H48" s="12"/>
    </row>
    <row r="49" spans="1:8" x14ac:dyDescent="0.2">
      <c r="A49" t="e">
        <f>#REF!</f>
        <v>#REF!</v>
      </c>
      <c r="B49" s="12" t="e">
        <f>#REF!</f>
        <v>#REF!</v>
      </c>
      <c r="C49" s="12" t="e">
        <f>#REF!</f>
        <v>#REF!</v>
      </c>
      <c r="D49" s="12" t="e">
        <f>#REF!</f>
        <v>#REF!</v>
      </c>
      <c r="E49" s="12" t="e">
        <f>#REF!</f>
        <v>#REF!</v>
      </c>
      <c r="F49" s="12" t="e">
        <f>#REF!</f>
        <v>#REF!</v>
      </c>
      <c r="G49" s="12" t="e">
        <f>+#REF!</f>
        <v>#REF!</v>
      </c>
      <c r="H49" s="12"/>
    </row>
    <row r="50" spans="1:8" x14ac:dyDescent="0.2">
      <c r="A50" t="e">
        <f>#REF!</f>
        <v>#REF!</v>
      </c>
      <c r="B50" s="12" t="e">
        <f>#REF!</f>
        <v>#REF!</v>
      </c>
      <c r="C50" s="12" t="e">
        <f>#REF!</f>
        <v>#REF!</v>
      </c>
      <c r="D50" s="12" t="e">
        <f>#REF!</f>
        <v>#REF!</v>
      </c>
      <c r="E50" s="12" t="e">
        <f>#REF!</f>
        <v>#REF!</v>
      </c>
      <c r="F50" s="12" t="e">
        <f>#REF!</f>
        <v>#REF!</v>
      </c>
      <c r="G50" s="12" t="e">
        <f>+#REF!</f>
        <v>#REF!</v>
      </c>
      <c r="H50" s="12"/>
    </row>
    <row r="51" spans="1:8" x14ac:dyDescent="0.2">
      <c r="A51" t="e">
        <f>#REF!</f>
        <v>#REF!</v>
      </c>
      <c r="B51" s="12" t="e">
        <f>#REF!</f>
        <v>#REF!</v>
      </c>
      <c r="C51" s="12" t="e">
        <f>#REF!</f>
        <v>#REF!</v>
      </c>
      <c r="D51" s="12" t="e">
        <f>#REF!</f>
        <v>#REF!</v>
      </c>
      <c r="E51" s="12" t="e">
        <f>#REF!</f>
        <v>#REF!</v>
      </c>
      <c r="F51" s="12" t="e">
        <f>#REF!</f>
        <v>#REF!</v>
      </c>
      <c r="G51" s="12" t="e">
        <f>+#REF!</f>
        <v>#REF!</v>
      </c>
      <c r="H51" s="12"/>
    </row>
    <row r="52" spans="1:8" x14ac:dyDescent="0.2">
      <c r="A52" t="e">
        <f>#REF!</f>
        <v>#REF!</v>
      </c>
      <c r="B52" s="12" t="e">
        <f>#REF!</f>
        <v>#REF!</v>
      </c>
      <c r="C52" s="12" t="e">
        <f>#REF!</f>
        <v>#REF!</v>
      </c>
      <c r="D52" s="12" t="e">
        <f>#REF!</f>
        <v>#REF!</v>
      </c>
      <c r="E52" s="12" t="e">
        <f>#REF!</f>
        <v>#REF!</v>
      </c>
      <c r="F52" s="12" t="e">
        <f>#REF!</f>
        <v>#REF!</v>
      </c>
      <c r="G52" s="12" t="e">
        <f>+#REF!</f>
        <v>#REF!</v>
      </c>
      <c r="H52" s="12"/>
    </row>
    <row r="53" spans="1:8" x14ac:dyDescent="0.2">
      <c r="A53" t="e">
        <f>#REF!</f>
        <v>#REF!</v>
      </c>
      <c r="B53" s="12" t="e">
        <f>#REF!</f>
        <v>#REF!</v>
      </c>
      <c r="C53" s="12" t="e">
        <f>#REF!</f>
        <v>#REF!</v>
      </c>
      <c r="D53" s="12" t="e">
        <f>#REF!</f>
        <v>#REF!</v>
      </c>
      <c r="E53" s="12" t="e">
        <f>#REF!</f>
        <v>#REF!</v>
      </c>
      <c r="F53" s="12" t="e">
        <f>#REF!</f>
        <v>#REF!</v>
      </c>
      <c r="G53" s="12" t="e">
        <f>+#REF!</f>
        <v>#REF!</v>
      </c>
      <c r="H53" s="12"/>
    </row>
    <row r="54" spans="1:8" x14ac:dyDescent="0.2">
      <c r="A54" t="e">
        <f>#REF!</f>
        <v>#REF!</v>
      </c>
      <c r="B54" s="12" t="e">
        <f>#REF!</f>
        <v>#REF!</v>
      </c>
      <c r="C54" s="12" t="e">
        <f>#REF!</f>
        <v>#REF!</v>
      </c>
      <c r="D54" s="12" t="e">
        <f>#REF!</f>
        <v>#REF!</v>
      </c>
      <c r="E54" s="12" t="e">
        <f>#REF!</f>
        <v>#REF!</v>
      </c>
      <c r="F54" s="12" t="e">
        <f>#REF!</f>
        <v>#REF!</v>
      </c>
      <c r="G54" s="12" t="e">
        <f>+#REF!</f>
        <v>#REF!</v>
      </c>
      <c r="H54" s="12"/>
    </row>
    <row r="55" spans="1:8" x14ac:dyDescent="0.2">
      <c r="A55" t="e">
        <f>#REF!</f>
        <v>#REF!</v>
      </c>
      <c r="B55" s="12" t="e">
        <f>#REF!</f>
        <v>#REF!</v>
      </c>
      <c r="C55" s="12" t="e">
        <f>#REF!</f>
        <v>#REF!</v>
      </c>
      <c r="D55" s="12" t="e">
        <f>#REF!</f>
        <v>#REF!</v>
      </c>
      <c r="E55" s="12" t="e">
        <f>#REF!</f>
        <v>#REF!</v>
      </c>
      <c r="F55" s="12" t="e">
        <f>#REF!</f>
        <v>#REF!</v>
      </c>
      <c r="G55" s="12" t="e">
        <f>+#REF!</f>
        <v>#REF!</v>
      </c>
      <c r="H55" s="12"/>
    </row>
    <row r="56" spans="1:8" x14ac:dyDescent="0.2">
      <c r="A56" t="e">
        <f>#REF!</f>
        <v>#REF!</v>
      </c>
      <c r="B56" s="12" t="e">
        <f>#REF!</f>
        <v>#REF!</v>
      </c>
      <c r="C56" s="12" t="e">
        <f>#REF!</f>
        <v>#REF!</v>
      </c>
      <c r="D56" s="12" t="e">
        <f>#REF!</f>
        <v>#REF!</v>
      </c>
      <c r="E56" s="12" t="e">
        <f>#REF!</f>
        <v>#REF!</v>
      </c>
      <c r="F56" s="12" t="e">
        <f>#REF!</f>
        <v>#REF!</v>
      </c>
      <c r="G56" s="12" t="e">
        <f>+#REF!</f>
        <v>#REF!</v>
      </c>
      <c r="H56" s="12"/>
    </row>
    <row r="57" spans="1:8" x14ac:dyDescent="0.2">
      <c r="A57" t="e">
        <f>#REF!</f>
        <v>#REF!</v>
      </c>
      <c r="B57" s="12" t="e">
        <f>#REF!</f>
        <v>#REF!</v>
      </c>
      <c r="C57" s="12" t="e">
        <f>#REF!</f>
        <v>#REF!</v>
      </c>
      <c r="D57" s="12" t="e">
        <f>#REF!</f>
        <v>#REF!</v>
      </c>
      <c r="E57" s="12" t="e">
        <f>#REF!</f>
        <v>#REF!</v>
      </c>
      <c r="F57" s="12" t="e">
        <f>#REF!</f>
        <v>#REF!</v>
      </c>
      <c r="G57" s="12" t="e">
        <f>+#REF!</f>
        <v>#REF!</v>
      </c>
      <c r="H57" s="12"/>
    </row>
    <row r="58" spans="1:8" x14ac:dyDescent="0.2">
      <c r="A58" t="e">
        <f>#REF!</f>
        <v>#REF!</v>
      </c>
      <c r="B58" s="12" t="e">
        <f>#REF!</f>
        <v>#REF!</v>
      </c>
      <c r="C58" s="12" t="e">
        <f>#REF!</f>
        <v>#REF!</v>
      </c>
      <c r="D58" s="12" t="e">
        <f>#REF!</f>
        <v>#REF!</v>
      </c>
      <c r="E58" s="12" t="e">
        <f>#REF!</f>
        <v>#REF!</v>
      </c>
      <c r="F58" s="12" t="e">
        <f>#REF!</f>
        <v>#REF!</v>
      </c>
      <c r="G58" s="12" t="e">
        <f>+#REF!</f>
        <v>#REF!</v>
      </c>
      <c r="H58" s="12"/>
    </row>
    <row r="59" spans="1:8" x14ac:dyDescent="0.2">
      <c r="A59" t="e">
        <f>#REF!</f>
        <v>#REF!</v>
      </c>
      <c r="B59" s="12" t="e">
        <f>#REF!</f>
        <v>#REF!</v>
      </c>
      <c r="C59" s="12" t="e">
        <f>#REF!</f>
        <v>#REF!</v>
      </c>
      <c r="D59" s="12" t="e">
        <f>#REF!</f>
        <v>#REF!</v>
      </c>
      <c r="E59" s="12" t="e">
        <f>#REF!</f>
        <v>#REF!</v>
      </c>
      <c r="F59" s="12" t="e">
        <f>#REF!</f>
        <v>#REF!</v>
      </c>
      <c r="G59" s="12" t="e">
        <f>+#REF!</f>
        <v>#REF!</v>
      </c>
      <c r="H59" s="12"/>
    </row>
    <row r="60" spans="1:8" x14ac:dyDescent="0.2">
      <c r="A60" t="e">
        <f>#REF!</f>
        <v>#REF!</v>
      </c>
      <c r="B60" s="12" t="e">
        <f>#REF!</f>
        <v>#REF!</v>
      </c>
      <c r="C60" s="12" t="e">
        <f>#REF!</f>
        <v>#REF!</v>
      </c>
      <c r="D60" s="12" t="e">
        <f>#REF!</f>
        <v>#REF!</v>
      </c>
      <c r="E60" s="12" t="e">
        <f>#REF!</f>
        <v>#REF!</v>
      </c>
      <c r="F60" s="12" t="e">
        <f>#REF!</f>
        <v>#REF!</v>
      </c>
      <c r="G60" s="12" t="e">
        <f>+#REF!</f>
        <v>#REF!</v>
      </c>
      <c r="H60" s="12"/>
    </row>
    <row r="61" spans="1:8" x14ac:dyDescent="0.2">
      <c r="A61" t="e">
        <f>#REF!</f>
        <v>#REF!</v>
      </c>
      <c r="B61" s="12" t="e">
        <f>#REF!</f>
        <v>#REF!</v>
      </c>
      <c r="C61" s="12" t="e">
        <f>#REF!</f>
        <v>#REF!</v>
      </c>
      <c r="D61" s="12" t="e">
        <f>#REF!</f>
        <v>#REF!</v>
      </c>
      <c r="E61" s="12" t="e">
        <f>#REF!</f>
        <v>#REF!</v>
      </c>
      <c r="F61" s="12" t="e">
        <f>#REF!</f>
        <v>#REF!</v>
      </c>
      <c r="G61" s="12" t="e">
        <f>+#REF!</f>
        <v>#REF!</v>
      </c>
      <c r="H61" s="12"/>
    </row>
    <row r="62" spans="1:8" x14ac:dyDescent="0.2">
      <c r="A62" t="e">
        <f>#REF!</f>
        <v>#REF!</v>
      </c>
      <c r="B62" s="12" t="e">
        <f>#REF!</f>
        <v>#REF!</v>
      </c>
      <c r="C62" s="12" t="e">
        <f>#REF!</f>
        <v>#REF!</v>
      </c>
      <c r="D62" s="12" t="e">
        <f>#REF!</f>
        <v>#REF!</v>
      </c>
      <c r="E62" s="12" t="e">
        <f>#REF!</f>
        <v>#REF!</v>
      </c>
      <c r="F62" s="12" t="e">
        <f>#REF!</f>
        <v>#REF!</v>
      </c>
      <c r="G62" s="12" t="e">
        <f>+#REF!</f>
        <v>#REF!</v>
      </c>
      <c r="H62" s="12"/>
    </row>
    <row r="63" spans="1:8" x14ac:dyDescent="0.2">
      <c r="A63" t="e">
        <f>#REF!</f>
        <v>#REF!</v>
      </c>
      <c r="B63" s="12" t="e">
        <f>#REF!</f>
        <v>#REF!</v>
      </c>
      <c r="C63" s="12" t="e">
        <f>#REF!</f>
        <v>#REF!</v>
      </c>
      <c r="D63" s="12" t="e">
        <f>#REF!</f>
        <v>#REF!</v>
      </c>
      <c r="E63" s="12" t="e">
        <f>#REF!</f>
        <v>#REF!</v>
      </c>
      <c r="F63" s="12" t="e">
        <f>#REF!</f>
        <v>#REF!</v>
      </c>
      <c r="G63" s="12" t="e">
        <f>+#REF!</f>
        <v>#REF!</v>
      </c>
      <c r="H63" s="12"/>
    </row>
    <row r="64" spans="1:8" x14ac:dyDescent="0.2">
      <c r="B64" s="12"/>
      <c r="C64" s="12"/>
      <c r="D64" s="12"/>
      <c r="E64" s="12"/>
      <c r="F64" s="12"/>
      <c r="G64" s="12"/>
    </row>
  </sheetData>
  <pageMargins left="0.7" right="0.7" top="0.75" bottom="0.75" header="0.3" footer="0.3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K41"/>
  <sheetViews>
    <sheetView showGridLines="0" view="pageBreakPreview" topLeftCell="A19" zoomScaleNormal="100" zoomScaleSheetLayoutView="100" workbookViewId="0">
      <selection activeCell="B39" sqref="B39"/>
    </sheetView>
  </sheetViews>
  <sheetFormatPr defaultRowHeight="15.65" x14ac:dyDescent="0.25"/>
  <cols>
    <col min="1" max="1" width="37.75" customWidth="1"/>
    <col min="2" max="3" width="14.75" style="14" customWidth="1"/>
  </cols>
  <sheetData>
    <row r="2" spans="1:6" x14ac:dyDescent="0.25">
      <c r="A2" s="22" t="s">
        <v>36</v>
      </c>
      <c r="B2" s="23"/>
    </row>
    <row r="3" spans="1:6" x14ac:dyDescent="0.25">
      <c r="A3" s="22" t="s">
        <v>254</v>
      </c>
      <c r="B3" s="23"/>
    </row>
    <row r="4" spans="1:6" ht="9.6999999999999993" customHeight="1" x14ac:dyDescent="0.25">
      <c r="A4" s="8"/>
      <c r="B4" s="19"/>
    </row>
    <row r="5" spans="1:6" ht="9.6999999999999993" customHeight="1" x14ac:dyDescent="0.25">
      <c r="A5" s="8"/>
      <c r="B5" s="20"/>
      <c r="C5" s="20"/>
    </row>
    <row r="6" spans="1:6" ht="36" customHeight="1" thickBot="1" x14ac:dyDescent="0.3">
      <c r="A6" s="113"/>
      <c r="B6" s="88">
        <v>2020</v>
      </c>
      <c r="C6" s="88" t="s">
        <v>249</v>
      </c>
      <c r="D6" s="40"/>
    </row>
    <row r="7" spans="1:6" ht="18" customHeight="1" thickBot="1" x14ac:dyDescent="0.3">
      <c r="A7" s="98" t="s">
        <v>231</v>
      </c>
      <c r="B7" s="114"/>
      <c r="C7" s="115"/>
    </row>
    <row r="8" spans="1:6" ht="18" customHeight="1" thickBot="1" x14ac:dyDescent="0.25">
      <c r="A8" s="74" t="s">
        <v>7</v>
      </c>
      <c r="B8" s="167">
        <f>+ALLEXP!J8</f>
        <v>1383090.6643961139</v>
      </c>
      <c r="C8" s="167">
        <v>1199824</v>
      </c>
      <c r="F8" s="12"/>
    </row>
    <row r="9" spans="1:6" ht="18" customHeight="1" thickBot="1" x14ac:dyDescent="0.25">
      <c r="A9" s="74" t="s">
        <v>217</v>
      </c>
      <c r="B9" s="131">
        <f>+ALLEXP!J9</f>
        <v>658904.39251830871</v>
      </c>
      <c r="C9" s="131">
        <v>576156</v>
      </c>
    </row>
    <row r="10" spans="1:6" ht="18" customHeight="1" thickBot="1" x14ac:dyDescent="0.25">
      <c r="A10" s="74"/>
      <c r="B10" s="131"/>
      <c r="C10" s="131"/>
      <c r="D10" s="12"/>
    </row>
    <row r="11" spans="1:6" ht="18" customHeight="1" thickBot="1" x14ac:dyDescent="0.25">
      <c r="A11" s="74" t="s">
        <v>197</v>
      </c>
      <c r="B11" s="161">
        <f>+B9+B8</f>
        <v>2041995.0569144227</v>
      </c>
      <c r="C11" s="162">
        <f>SUM(C8:C9)</f>
        <v>1775980</v>
      </c>
    </row>
    <row r="12" spans="1:6" ht="18" customHeight="1" thickBot="1" x14ac:dyDescent="0.25">
      <c r="A12" s="74" t="s">
        <v>198</v>
      </c>
      <c r="B12" s="131">
        <v>7000</v>
      </c>
      <c r="C12" s="132">
        <v>7000</v>
      </c>
    </row>
    <row r="13" spans="1:6" ht="18" customHeight="1" thickBot="1" x14ac:dyDescent="0.25">
      <c r="A13" s="74" t="s">
        <v>37</v>
      </c>
      <c r="B13" s="131">
        <v>17000</v>
      </c>
      <c r="C13" s="132">
        <v>23750</v>
      </c>
    </row>
    <row r="14" spans="1:6" ht="18" customHeight="1" thickBot="1" x14ac:dyDescent="0.25">
      <c r="A14" s="74" t="s">
        <v>210</v>
      </c>
      <c r="B14" s="131">
        <v>12500</v>
      </c>
      <c r="C14" s="132">
        <v>12500</v>
      </c>
    </row>
    <row r="15" spans="1:6" ht="18" customHeight="1" thickBot="1" x14ac:dyDescent="0.25">
      <c r="A15" s="74" t="s">
        <v>38</v>
      </c>
      <c r="B15" s="131">
        <v>30000</v>
      </c>
      <c r="C15" s="132">
        <v>31800</v>
      </c>
    </row>
    <row r="16" spans="1:6" ht="18" customHeight="1" thickBot="1" x14ac:dyDescent="0.25">
      <c r="A16" s="74" t="s">
        <v>222</v>
      </c>
      <c r="B16" s="131">
        <v>74622</v>
      </c>
      <c r="C16" s="132">
        <v>50000</v>
      </c>
    </row>
    <row r="17" spans="1:11" ht="18" customHeight="1" thickBot="1" x14ac:dyDescent="0.25">
      <c r="A17" s="74" t="s">
        <v>11</v>
      </c>
      <c r="B17" s="131">
        <v>123675</v>
      </c>
      <c r="C17" s="132">
        <v>114004</v>
      </c>
    </row>
    <row r="18" spans="1:11" ht="18" customHeight="1" thickBot="1" x14ac:dyDescent="0.25">
      <c r="A18" s="74" t="s">
        <v>39</v>
      </c>
      <c r="B18" s="131">
        <f>13596+657</f>
        <v>14253</v>
      </c>
      <c r="C18" s="132">
        <v>12446</v>
      </c>
    </row>
    <row r="19" spans="1:11" ht="18" customHeight="1" thickBot="1" x14ac:dyDescent="0.25">
      <c r="A19" s="74" t="s">
        <v>40</v>
      </c>
      <c r="B19" s="131">
        <v>5450</v>
      </c>
      <c r="C19" s="132">
        <v>4500</v>
      </c>
    </row>
    <row r="20" spans="1:11" ht="18" customHeight="1" thickBot="1" x14ac:dyDescent="0.25">
      <c r="A20" s="74" t="s">
        <v>239</v>
      </c>
      <c r="B20" s="131">
        <v>5500</v>
      </c>
      <c r="C20" s="132">
        <v>500</v>
      </c>
    </row>
    <row r="21" spans="1:11" ht="18" customHeight="1" thickBot="1" x14ac:dyDescent="0.25">
      <c r="A21" s="74" t="s">
        <v>238</v>
      </c>
      <c r="B21" s="131">
        <v>1400</v>
      </c>
      <c r="C21" s="132">
        <v>1400</v>
      </c>
    </row>
    <row r="22" spans="1:11" ht="18" customHeight="1" thickBot="1" x14ac:dyDescent="0.25">
      <c r="A22" s="74" t="s">
        <v>242</v>
      </c>
      <c r="B22" s="131">
        <v>2100</v>
      </c>
      <c r="C22" s="132">
        <v>0</v>
      </c>
    </row>
    <row r="23" spans="1:11" ht="18" customHeight="1" thickBot="1" x14ac:dyDescent="0.25">
      <c r="A23" s="74" t="s">
        <v>215</v>
      </c>
      <c r="B23" s="131">
        <v>3000</v>
      </c>
      <c r="C23" s="132">
        <v>10000</v>
      </c>
    </row>
    <row r="24" spans="1:11" ht="18" customHeight="1" thickBot="1" x14ac:dyDescent="0.25">
      <c r="A24" s="74" t="s">
        <v>218</v>
      </c>
      <c r="B24" s="131">
        <v>1064</v>
      </c>
      <c r="C24" s="132">
        <v>750</v>
      </c>
    </row>
    <row r="25" spans="1:11" ht="18" customHeight="1" thickBot="1" x14ac:dyDescent="0.25">
      <c r="A25" s="74" t="s">
        <v>219</v>
      </c>
      <c r="B25" s="131">
        <v>0</v>
      </c>
      <c r="C25" s="132">
        <v>200</v>
      </c>
    </row>
    <row r="26" spans="1:11" ht="18" customHeight="1" thickBot="1" x14ac:dyDescent="0.25">
      <c r="A26" s="74" t="s">
        <v>41</v>
      </c>
      <c r="B26" s="131">
        <v>53500</v>
      </c>
      <c r="C26" s="132">
        <v>64500</v>
      </c>
    </row>
    <row r="27" spans="1:11" ht="18" customHeight="1" thickBot="1" x14ac:dyDescent="0.25">
      <c r="A27" s="74" t="s">
        <v>42</v>
      </c>
      <c r="B27" s="131">
        <v>41885</v>
      </c>
      <c r="C27" s="132">
        <v>32200</v>
      </c>
      <c r="D27" s="5"/>
      <c r="E27" s="5"/>
      <c r="F27" s="5"/>
      <c r="G27" s="5"/>
      <c r="H27" s="5"/>
      <c r="I27" s="5"/>
      <c r="J27" s="5"/>
      <c r="K27" s="5"/>
    </row>
    <row r="28" spans="1:11" ht="18" customHeight="1" thickBot="1" x14ac:dyDescent="0.25">
      <c r="A28" s="74" t="s">
        <v>43</v>
      </c>
      <c r="B28" s="131">
        <v>7500</v>
      </c>
      <c r="C28" s="132">
        <v>7700</v>
      </c>
    </row>
    <row r="29" spans="1:11" ht="18" customHeight="1" thickBot="1" x14ac:dyDescent="0.25">
      <c r="A29" s="74" t="s">
        <v>45</v>
      </c>
      <c r="B29" s="131">
        <v>111200</v>
      </c>
      <c r="C29" s="132">
        <v>92000</v>
      </c>
    </row>
    <row r="30" spans="1:11" ht="18" customHeight="1" thickBot="1" x14ac:dyDescent="0.25">
      <c r="A30" s="74" t="s">
        <v>46</v>
      </c>
      <c r="B30" s="131">
        <v>21000</v>
      </c>
      <c r="C30" s="132">
        <v>31900</v>
      </c>
    </row>
    <row r="31" spans="1:11" ht="18" customHeight="1" thickBot="1" x14ac:dyDescent="0.25">
      <c r="A31" s="74" t="s">
        <v>47</v>
      </c>
      <c r="B31" s="131">
        <v>600</v>
      </c>
      <c r="C31" s="132">
        <v>600</v>
      </c>
    </row>
    <row r="32" spans="1:11" ht="18" customHeight="1" thickBot="1" x14ac:dyDescent="0.25">
      <c r="A32" s="74" t="s">
        <v>44</v>
      </c>
      <c r="B32" s="131">
        <v>5000</v>
      </c>
      <c r="C32" s="132">
        <v>3500</v>
      </c>
    </row>
    <row r="33" spans="1:6" ht="18" customHeight="1" thickBot="1" x14ac:dyDescent="0.25">
      <c r="A33" s="74" t="s">
        <v>52</v>
      </c>
      <c r="B33" s="131">
        <v>315000</v>
      </c>
      <c r="C33" s="132">
        <v>413000</v>
      </c>
    </row>
    <row r="34" spans="1:6" ht="18" customHeight="1" thickBot="1" x14ac:dyDescent="0.25">
      <c r="A34" s="74" t="s">
        <v>195</v>
      </c>
      <c r="B34" s="133">
        <v>50000</v>
      </c>
      <c r="C34" s="134">
        <v>105000</v>
      </c>
      <c r="D34" s="40"/>
    </row>
    <row r="35" spans="1:6" ht="18" customHeight="1" thickBot="1" x14ac:dyDescent="0.25">
      <c r="A35" s="74" t="s">
        <v>48</v>
      </c>
      <c r="B35" s="163">
        <f>SUM(B11:B34)</f>
        <v>2945244.0569144227</v>
      </c>
      <c r="C35" s="164">
        <f>SUM(C11:C34)</f>
        <v>2795230</v>
      </c>
    </row>
    <row r="36" spans="1:6" ht="18" customHeight="1" thickBot="1" x14ac:dyDescent="0.3">
      <c r="A36" s="74"/>
      <c r="B36" s="165"/>
      <c r="C36" s="166"/>
      <c r="F36" s="14"/>
    </row>
    <row r="37" spans="1:6" ht="18" customHeight="1" thickBot="1" x14ac:dyDescent="0.3">
      <c r="A37" s="74" t="s">
        <v>49</v>
      </c>
      <c r="B37" s="165"/>
      <c r="C37" s="166"/>
    </row>
    <row r="38" spans="1:6" ht="18" customHeight="1" thickBot="1" x14ac:dyDescent="0.25">
      <c r="A38" s="74" t="s">
        <v>50</v>
      </c>
      <c r="B38" s="167">
        <v>24200850</v>
      </c>
      <c r="C38" s="168">
        <v>21752766</v>
      </c>
    </row>
    <row r="39" spans="1:6" ht="18" customHeight="1" thickBot="1" x14ac:dyDescent="0.25">
      <c r="A39" s="74"/>
      <c r="B39" s="169"/>
      <c r="C39" s="170"/>
    </row>
    <row r="40" spans="1:6" ht="18" customHeight="1" thickBot="1" x14ac:dyDescent="0.25">
      <c r="A40" s="120" t="s">
        <v>51</v>
      </c>
      <c r="B40" s="171">
        <f>+B35/B38</f>
        <v>0.12170002528483184</v>
      </c>
      <c r="C40" s="172">
        <f>+C35/C38</f>
        <v>0.12849998018642778</v>
      </c>
    </row>
    <row r="41" spans="1:6" ht="10.199999999999999" customHeight="1" thickTop="1" thickBot="1" x14ac:dyDescent="0.3">
      <c r="A41" s="117"/>
      <c r="B41" s="118"/>
      <c r="C41" s="119"/>
    </row>
  </sheetData>
  <customSheetViews>
    <customSheetView guid="{8970DFA1-A026-4639-BD60-39EC20285CCC}" showRuler="0" topLeftCell="A8">
      <selection activeCell="C34" sqref="C34"/>
    </customSheetView>
    <customSheetView guid="{AADB8EA3-75F0-4468-B5D5-C7110D6EC38B}" fitToPage="1" showRuler="0" topLeftCell="A8">
      <selection activeCell="C34" sqref="C34"/>
      <pageMargins left="1.5" right="0.75" top="0.75" bottom="1" header="0.25" footer="0.5"/>
      <pageSetup orientation="portrait" r:id="rId1"/>
      <headerFooter alignWithMargins="0"/>
    </customSheetView>
    <customSheetView guid="{1D9F4367-0C2F-46F1-9E55-939D20D76F5B}" fitToPage="1" showRuler="0" topLeftCell="A8">
      <selection activeCell="C34" sqref="C34"/>
      <pageMargins left="1.5" right="0.75" top="0.75" bottom="1" header="0.25" footer="0.5"/>
      <pageSetup orientation="portrait" r:id="rId2"/>
      <headerFooter alignWithMargins="0"/>
    </customSheetView>
    <customSheetView guid="{921A7AC6-7D1A-435F-A825-B8B8C1A90F20}" fitToPage="1" showRuler="0" topLeftCell="A8">
      <selection activeCell="C34" sqref="C34"/>
      <pageMargins left="1.5" right="0.75" top="0.75" bottom="1" header="0.25" footer="0.5"/>
      <pageSetup orientation="portrait" r:id="rId3"/>
      <headerFooter alignWithMargins="0"/>
    </customSheetView>
    <customSheetView guid="{ED9CD846-0F6B-4BF7-A940-412E425E8FCE}" fitToPage="1" showRuler="0" topLeftCell="A8">
      <selection activeCell="C34" sqref="C34"/>
      <pageMargins left="1.5" right="0.75" top="0.75" bottom="1" header="0.25" footer="0.5"/>
      <pageSetup orientation="portrait" r:id="rId4"/>
      <headerFooter alignWithMargins="0"/>
    </customSheetView>
    <customSheetView guid="{497CB486-623F-41B0-B370-EF2A82E78B1D}" fitToPage="1" showRuler="0" topLeftCell="A8">
      <selection activeCell="C34" sqref="C34"/>
      <pageMargins left="1.5" right="0.75" top="0.75" bottom="1" header="0.25" footer="0.5"/>
      <pageSetup orientation="portrait" r:id="rId5"/>
      <headerFooter alignWithMargins="0"/>
    </customSheetView>
    <customSheetView guid="{20CF2976-B2A7-4F04-88DC-0AB25CA8A6C6}" fitToPage="1" showRuler="0" topLeftCell="A8">
      <selection activeCell="C34" sqref="C34"/>
      <pageMargins left="1.5" right="0.75" top="0.75" bottom="1" header="0.25" footer="0.5"/>
      <pageSetup orientation="portrait" r:id="rId6"/>
      <headerFooter alignWithMargins="0"/>
    </customSheetView>
    <customSheetView guid="{CB724201-FBEC-4626-9DD9-AEC98BB80DB0}" fitToPage="1" showRuler="0" topLeftCell="A8">
      <selection activeCell="C34" sqref="C34"/>
      <pageMargins left="1.5" right="0.75" top="0.75" bottom="1" header="0.2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I39"/>
  <sheetViews>
    <sheetView showGridLines="0" view="pageBreakPreview" topLeftCell="B13" zoomScaleNormal="100" zoomScaleSheetLayoutView="100" workbookViewId="0">
      <selection activeCell="C36" sqref="C36"/>
    </sheetView>
  </sheetViews>
  <sheetFormatPr defaultRowHeight="12.9" x14ac:dyDescent="0.2"/>
  <cols>
    <col min="1" max="1" width="5.375" hidden="1" customWidth="1"/>
    <col min="2" max="2" width="38.375" customWidth="1"/>
    <col min="3" max="4" width="15.75" customWidth="1"/>
  </cols>
  <sheetData>
    <row r="2" spans="1:4" ht="15.65" x14ac:dyDescent="0.25">
      <c r="B2" s="22" t="s">
        <v>0</v>
      </c>
      <c r="C2" s="11"/>
      <c r="D2" s="8"/>
    </row>
    <row r="3" spans="1:4" ht="15.65" x14ac:dyDescent="0.25">
      <c r="B3" s="22" t="s">
        <v>65</v>
      </c>
      <c r="C3" s="11"/>
      <c r="D3" s="8"/>
    </row>
    <row r="4" spans="1:4" ht="15.65" x14ac:dyDescent="0.25">
      <c r="B4" s="22" t="s">
        <v>254</v>
      </c>
      <c r="C4" s="11"/>
      <c r="D4" s="8"/>
    </row>
    <row r="5" spans="1:4" ht="5.45" customHeight="1" x14ac:dyDescent="0.25">
      <c r="A5" s="8"/>
      <c r="B5" s="8"/>
      <c r="C5" s="11"/>
      <c r="D5" s="8"/>
    </row>
    <row r="6" spans="1:4" ht="5.45" customHeight="1" x14ac:dyDescent="0.25">
      <c r="A6" s="8"/>
      <c r="B6" s="8"/>
      <c r="C6" s="63"/>
      <c r="D6" s="63"/>
    </row>
    <row r="7" spans="1:4" ht="31.95" customHeight="1" x14ac:dyDescent="0.25">
      <c r="A7" s="8"/>
      <c r="B7" s="9"/>
      <c r="C7" s="88">
        <v>2020</v>
      </c>
      <c r="D7" s="88" t="s">
        <v>250</v>
      </c>
    </row>
    <row r="8" spans="1:4" ht="13.6" x14ac:dyDescent="0.2">
      <c r="B8" s="175" t="s">
        <v>66</v>
      </c>
      <c r="C8" s="176"/>
      <c r="D8" s="177"/>
    </row>
    <row r="9" spans="1:4" ht="15.65" x14ac:dyDescent="0.25">
      <c r="A9" s="8"/>
      <c r="B9" s="178" t="s">
        <v>67</v>
      </c>
      <c r="C9" s="116">
        <v>1015429</v>
      </c>
      <c r="D9" s="179">
        <v>907431</v>
      </c>
    </row>
    <row r="10" spans="1:4" ht="15.65" x14ac:dyDescent="0.25">
      <c r="A10" s="8"/>
      <c r="B10" s="178" t="s">
        <v>68</v>
      </c>
      <c r="C10" s="68">
        <v>649882</v>
      </c>
      <c r="D10" s="180">
        <v>580744</v>
      </c>
    </row>
    <row r="11" spans="1:4" ht="15.65" x14ac:dyDescent="0.25">
      <c r="A11" s="8"/>
      <c r="B11" s="178" t="s">
        <v>69</v>
      </c>
      <c r="C11" s="68">
        <v>812331</v>
      </c>
      <c r="D11" s="180">
        <v>725953</v>
      </c>
    </row>
    <row r="12" spans="1:4" ht="15.65" x14ac:dyDescent="0.25">
      <c r="A12" s="8"/>
      <c r="B12" s="178" t="s">
        <v>201</v>
      </c>
      <c r="C12" s="67">
        <v>81234</v>
      </c>
      <c r="D12" s="181">
        <v>72594</v>
      </c>
    </row>
    <row r="13" spans="1:4" ht="15.65" x14ac:dyDescent="0.25">
      <c r="A13" s="8"/>
      <c r="B13" s="178"/>
      <c r="C13" s="70"/>
      <c r="D13" s="182"/>
    </row>
    <row r="14" spans="1:4" ht="15.65" x14ac:dyDescent="0.25">
      <c r="A14" s="8"/>
      <c r="B14" s="178" t="s">
        <v>200</v>
      </c>
      <c r="C14" s="64">
        <f>SUM(C9:C13)</f>
        <v>2558876</v>
      </c>
      <c r="D14" s="183">
        <f>SUM(D9:D12)</f>
        <v>2286722</v>
      </c>
    </row>
    <row r="15" spans="1:4" ht="15.65" x14ac:dyDescent="0.25">
      <c r="A15" s="8"/>
      <c r="B15" s="185" t="s">
        <v>70</v>
      </c>
      <c r="C15" s="188">
        <f>+C14/C36</f>
        <v>0.14396016762748842</v>
      </c>
      <c r="D15" s="189">
        <v>0.15</v>
      </c>
    </row>
    <row r="16" spans="1:4" ht="15.65" x14ac:dyDescent="0.25">
      <c r="A16" s="8"/>
      <c r="B16" s="53"/>
      <c r="C16" s="41"/>
      <c r="D16" s="41"/>
    </row>
    <row r="17" spans="1:9" ht="13.6" x14ac:dyDescent="0.2">
      <c r="B17" s="175" t="s">
        <v>71</v>
      </c>
      <c r="C17" s="190"/>
      <c r="D17" s="191"/>
    </row>
    <row r="18" spans="1:9" ht="15.65" x14ac:dyDescent="0.25">
      <c r="A18" s="8"/>
      <c r="B18" s="178" t="s">
        <v>72</v>
      </c>
      <c r="C18" s="116">
        <f>1534498+199444</f>
        <v>1733942</v>
      </c>
      <c r="D18" s="179">
        <v>1553352</v>
      </c>
    </row>
    <row r="19" spans="1:9" ht="15.65" x14ac:dyDescent="0.25">
      <c r="A19" s="8"/>
      <c r="B19" s="178" t="s">
        <v>73</v>
      </c>
      <c r="C19" s="68">
        <v>2608941</v>
      </c>
      <c r="D19" s="180">
        <v>2383957</v>
      </c>
    </row>
    <row r="20" spans="1:9" ht="15.65" x14ac:dyDescent="0.25">
      <c r="A20" s="8"/>
      <c r="B20" s="178" t="s">
        <v>74</v>
      </c>
      <c r="C20" s="68">
        <v>1420956</v>
      </c>
      <c r="D20" s="180">
        <v>1270403</v>
      </c>
    </row>
    <row r="21" spans="1:9" ht="15.65" x14ac:dyDescent="0.25">
      <c r="A21" s="8"/>
      <c r="B21" s="178" t="s">
        <v>75</v>
      </c>
      <c r="C21" s="68">
        <v>46170</v>
      </c>
      <c r="D21" s="180">
        <v>45036</v>
      </c>
    </row>
    <row r="22" spans="1:9" ht="15.65" x14ac:dyDescent="0.25">
      <c r="A22" s="8"/>
      <c r="B22" s="178" t="s">
        <v>76</v>
      </c>
      <c r="C22" s="67">
        <f>30463+3563</f>
        <v>34026</v>
      </c>
      <c r="D22" s="181">
        <v>43123</v>
      </c>
    </row>
    <row r="23" spans="1:9" ht="15.65" x14ac:dyDescent="0.25">
      <c r="A23" s="8"/>
      <c r="B23" s="178"/>
      <c r="C23" s="70"/>
      <c r="D23" s="182"/>
    </row>
    <row r="24" spans="1:9" ht="15.65" x14ac:dyDescent="0.25">
      <c r="A24" s="8"/>
      <c r="B24" s="178" t="s">
        <v>77</v>
      </c>
      <c r="C24" s="64">
        <f>SUM(C18:C23)</f>
        <v>5844035</v>
      </c>
      <c r="D24" s="183">
        <f>SUM(D18:D22)</f>
        <v>5295871</v>
      </c>
    </row>
    <row r="25" spans="1:9" ht="15.65" x14ac:dyDescent="0.25">
      <c r="A25" s="8"/>
      <c r="B25" s="185" t="s">
        <v>78</v>
      </c>
      <c r="C25" s="188">
        <f>+C24/C36</f>
        <v>0.32878039350906774</v>
      </c>
      <c r="D25" s="189">
        <v>0.33400000000000002</v>
      </c>
    </row>
    <row r="26" spans="1:9" ht="15.65" x14ac:dyDescent="0.25">
      <c r="A26" s="8"/>
      <c r="B26" s="53"/>
      <c r="C26" s="65"/>
      <c r="D26" s="65"/>
    </row>
    <row r="27" spans="1:9" ht="15.65" x14ac:dyDescent="0.25">
      <c r="A27" s="10"/>
      <c r="B27" s="143" t="s">
        <v>186</v>
      </c>
      <c r="C27" s="144">
        <v>65046</v>
      </c>
      <c r="D27" s="145">
        <v>50500</v>
      </c>
      <c r="E27" s="5"/>
      <c r="F27" s="5"/>
      <c r="G27" s="5"/>
      <c r="H27" s="5"/>
      <c r="I27" s="5"/>
    </row>
    <row r="28" spans="1:9" ht="16.3" thickBot="1" x14ac:dyDescent="0.3">
      <c r="A28" s="8"/>
      <c r="B28" s="146"/>
      <c r="C28" s="66"/>
      <c r="D28" s="147"/>
    </row>
    <row r="29" spans="1:9" ht="16.3" thickBot="1" x14ac:dyDescent="0.3">
      <c r="A29" s="8"/>
      <c r="B29" s="146" t="s">
        <v>79</v>
      </c>
      <c r="C29" s="60">
        <f>+C27+C24+C14</f>
        <v>8467957</v>
      </c>
      <c r="D29" s="148">
        <f>+D27+D24+D14</f>
        <v>7633093</v>
      </c>
    </row>
    <row r="30" spans="1:9" ht="16.3" thickTop="1" x14ac:dyDescent="0.25">
      <c r="A30" s="8"/>
      <c r="B30" s="146"/>
      <c r="C30" s="70"/>
      <c r="D30" s="149"/>
    </row>
    <row r="31" spans="1:9" ht="15.65" x14ac:dyDescent="0.25">
      <c r="A31" s="8"/>
      <c r="B31" s="146"/>
      <c r="C31" s="70"/>
      <c r="D31" s="149"/>
    </row>
    <row r="32" spans="1:9" ht="13.6" x14ac:dyDescent="0.2">
      <c r="B32" s="150" t="s">
        <v>49</v>
      </c>
      <c r="C32" s="151"/>
      <c r="D32" s="152"/>
    </row>
    <row r="33" spans="1:4" ht="15.65" x14ac:dyDescent="0.25">
      <c r="A33" s="8"/>
      <c r="B33" s="146" t="s">
        <v>80</v>
      </c>
      <c r="C33" s="116">
        <v>20333765</v>
      </c>
      <c r="D33" s="153">
        <v>18182375</v>
      </c>
    </row>
    <row r="34" spans="1:4" ht="15.65" x14ac:dyDescent="0.25">
      <c r="A34" s="8"/>
      <c r="B34" s="146" t="s">
        <v>221</v>
      </c>
      <c r="C34" s="68">
        <f>+C14</f>
        <v>2558876</v>
      </c>
      <c r="D34" s="154">
        <v>2286722</v>
      </c>
    </row>
    <row r="35" spans="1:4" ht="16.3" thickBot="1" x14ac:dyDescent="0.3">
      <c r="A35" s="8"/>
      <c r="B35" s="146"/>
      <c r="C35" s="66"/>
      <c r="D35" s="147"/>
    </row>
    <row r="36" spans="1:4" ht="16.3" thickBot="1" x14ac:dyDescent="0.3">
      <c r="A36" s="8"/>
      <c r="B36" s="146" t="s">
        <v>81</v>
      </c>
      <c r="C36" s="60">
        <f>+C33-C34</f>
        <v>17774889</v>
      </c>
      <c r="D36" s="148">
        <f>+D33-D34</f>
        <v>15895653</v>
      </c>
    </row>
    <row r="37" spans="1:4" ht="16.3" thickTop="1" x14ac:dyDescent="0.25">
      <c r="A37" s="8"/>
      <c r="B37" s="146"/>
      <c r="C37" s="7"/>
      <c r="D37" s="155"/>
    </row>
    <row r="38" spans="1:4" ht="16.3" thickBot="1" x14ac:dyDescent="0.3">
      <c r="A38" s="8"/>
      <c r="B38" s="146" t="s">
        <v>82</v>
      </c>
      <c r="C38" s="62">
        <f>+C29/C36</f>
        <v>0.47639999327140664</v>
      </c>
      <c r="D38" s="156">
        <f>+D29/D36</f>
        <v>0.48020002701367476</v>
      </c>
    </row>
    <row r="39" spans="1:4" ht="13.6" thickTop="1" x14ac:dyDescent="0.2">
      <c r="B39" s="157"/>
      <c r="C39" s="158"/>
      <c r="D39" s="159"/>
    </row>
  </sheetData>
  <customSheetViews>
    <customSheetView guid="{8970DFA1-A026-4639-BD60-39EC20285CCC}" showRuler="0" topLeftCell="A7">
      <selection activeCell="C34" sqref="C34"/>
    </customSheetView>
    <customSheetView guid="{AADB8EA3-75F0-4468-B5D5-C7110D6EC38B}" showRuler="0" topLeftCell="A7">
      <selection activeCell="C34" sqref="C34"/>
      <pageMargins left="0.75" right="0.75" top="1" bottom="1" header="0.5" footer="0.5"/>
      <pageSetup orientation="portrait" r:id="rId1"/>
      <headerFooter alignWithMargins="0"/>
    </customSheetView>
    <customSheetView guid="{1D9F4367-0C2F-46F1-9E55-939D20D76F5B}" showRuler="0" topLeftCell="A7">
      <selection activeCell="C34" sqref="C34"/>
      <pageMargins left="0.75" right="0.75" top="1" bottom="1" header="0.5" footer="0.5"/>
      <pageSetup orientation="portrait" r:id="rId2"/>
      <headerFooter alignWithMargins="0"/>
    </customSheetView>
    <customSheetView guid="{921A7AC6-7D1A-435F-A825-B8B8C1A90F20}" showRuler="0" topLeftCell="A7">
      <selection activeCell="C34" sqref="C34"/>
      <pageMargins left="0.75" right="0.75" top="1" bottom="1" header="0.5" footer="0.5"/>
      <pageSetup orientation="portrait" r:id="rId3"/>
      <headerFooter alignWithMargins="0"/>
    </customSheetView>
    <customSheetView guid="{ED9CD846-0F6B-4BF7-A940-412E425E8FCE}" showRuler="0" topLeftCell="A7">
      <selection activeCell="C34" sqref="C34"/>
      <pageMargins left="0.75" right="0.75" top="1" bottom="1" header="0.5" footer="0.5"/>
      <pageSetup orientation="portrait" r:id="rId4"/>
      <headerFooter alignWithMargins="0"/>
    </customSheetView>
    <customSheetView guid="{497CB486-623F-41B0-B370-EF2A82E78B1D}" showRuler="0" topLeftCell="A7">
      <selection activeCell="C34" sqref="C34"/>
      <pageMargins left="0.75" right="0.75" top="1" bottom="1" header="0.5" footer="0.5"/>
      <pageSetup orientation="portrait" r:id="rId5"/>
      <headerFooter alignWithMargins="0"/>
    </customSheetView>
    <customSheetView guid="{20CF2976-B2A7-4F04-88DC-0AB25CA8A6C6}" showRuler="0" topLeftCell="A7">
      <selection activeCell="C34" sqref="C34"/>
      <pageMargins left="0.75" right="0.75" top="1" bottom="1" header="0.5" footer="0.5"/>
      <pageSetup orientation="portrait" r:id="rId6"/>
      <headerFooter alignWithMargins="0"/>
    </customSheetView>
    <customSheetView guid="{CB724201-FBEC-4626-9DD9-AEC98BB80DB0}" showRuler="0" topLeftCell="A7">
      <selection activeCell="C34" sqref="C34"/>
      <pageMargins left="0.75" right="0.75" top="1" bottom="1" header="0.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86"/>
  <sheetViews>
    <sheetView showGridLines="0" view="pageBreakPreview" topLeftCell="B1" zoomScaleNormal="100" zoomScaleSheetLayoutView="100" workbookViewId="0">
      <selection activeCell="G13" sqref="G13"/>
    </sheetView>
  </sheetViews>
  <sheetFormatPr defaultRowHeight="12.9" x14ac:dyDescent="0.2"/>
  <cols>
    <col min="1" max="1" width="4.25" hidden="1" customWidth="1"/>
    <col min="2" max="2" width="32.75" customWidth="1"/>
    <col min="3" max="4" width="14.75" customWidth="1"/>
  </cols>
  <sheetData>
    <row r="1" spans="1:7" ht="26.5" customHeight="1" x14ac:dyDescent="0.2"/>
    <row r="2" spans="1:7" ht="15.65" x14ac:dyDescent="0.25">
      <c r="B2" s="22" t="s">
        <v>53</v>
      </c>
      <c r="C2" s="22"/>
      <c r="D2" s="22"/>
    </row>
    <row r="3" spans="1:7" ht="15.65" x14ac:dyDescent="0.25">
      <c r="B3" s="22" t="s">
        <v>254</v>
      </c>
      <c r="C3" s="22"/>
      <c r="D3" s="22"/>
    </row>
    <row r="4" spans="1:7" ht="10.199999999999999" customHeight="1" x14ac:dyDescent="0.25">
      <c r="B4" s="8"/>
      <c r="C4" s="8"/>
      <c r="D4" s="8"/>
    </row>
    <row r="5" spans="1:7" ht="10.199999999999999" customHeight="1" x14ac:dyDescent="0.25">
      <c r="B5" s="8"/>
      <c r="C5" s="8"/>
      <c r="D5" s="8"/>
    </row>
    <row r="6" spans="1:7" ht="31.95" customHeight="1" x14ac:dyDescent="0.25">
      <c r="A6" s="24"/>
      <c r="B6" s="8"/>
      <c r="C6" s="199">
        <v>2020</v>
      </c>
      <c r="D6" s="199" t="s">
        <v>250</v>
      </c>
      <c r="E6" s="40"/>
    </row>
    <row r="7" spans="1:7" ht="18" customHeight="1" x14ac:dyDescent="0.25">
      <c r="A7" s="4"/>
      <c r="B7" s="192" t="s">
        <v>231</v>
      </c>
      <c r="C7" s="193"/>
      <c r="D7" s="194"/>
    </row>
    <row r="8" spans="1:7" ht="18" customHeight="1" x14ac:dyDescent="0.25">
      <c r="A8" s="1"/>
      <c r="B8" s="178" t="s">
        <v>213</v>
      </c>
      <c r="C8" s="123">
        <v>0</v>
      </c>
      <c r="D8" s="195">
        <v>1500</v>
      </c>
      <c r="G8" s="12"/>
    </row>
    <row r="9" spans="1:7" ht="18" customHeight="1" x14ac:dyDescent="0.25">
      <c r="A9" s="1"/>
      <c r="B9" s="178" t="s">
        <v>248</v>
      </c>
      <c r="C9" s="225">
        <v>0</v>
      </c>
      <c r="D9" s="226">
        <v>125660</v>
      </c>
      <c r="G9" s="40"/>
    </row>
    <row r="10" spans="1:7" ht="18" customHeight="1" x14ac:dyDescent="0.25">
      <c r="A10" s="1"/>
      <c r="B10" s="178" t="s">
        <v>223</v>
      </c>
      <c r="C10" s="68">
        <v>1500</v>
      </c>
      <c r="D10" s="180">
        <v>1500</v>
      </c>
      <c r="G10" s="40"/>
    </row>
    <row r="11" spans="1:7" ht="18" customHeight="1" x14ac:dyDescent="0.25">
      <c r="A11" s="1"/>
      <c r="B11" s="178" t="s">
        <v>199</v>
      </c>
      <c r="C11" s="68">
        <v>23500</v>
      </c>
      <c r="D11" s="180">
        <v>23500</v>
      </c>
    </row>
    <row r="12" spans="1:7" ht="18" customHeight="1" x14ac:dyDescent="0.25">
      <c r="A12" s="1"/>
      <c r="B12" s="178" t="s">
        <v>39</v>
      </c>
      <c r="C12" s="68">
        <v>1000</v>
      </c>
      <c r="D12" s="180">
        <v>150</v>
      </c>
      <c r="E12" s="12"/>
    </row>
    <row r="13" spans="1:7" ht="18" customHeight="1" x14ac:dyDescent="0.25">
      <c r="A13" s="1"/>
      <c r="B13" s="178" t="s">
        <v>40</v>
      </c>
      <c r="C13" s="68">
        <v>30000</v>
      </c>
      <c r="D13" s="180">
        <v>20000</v>
      </c>
    </row>
    <row r="14" spans="1:7" ht="18" customHeight="1" x14ac:dyDescent="0.25">
      <c r="A14" s="1"/>
      <c r="B14" s="178" t="s">
        <v>47</v>
      </c>
      <c r="C14" s="68">
        <v>150</v>
      </c>
      <c r="D14" s="180">
        <v>150</v>
      </c>
    </row>
    <row r="15" spans="1:7" ht="18" customHeight="1" x14ac:dyDescent="0.25">
      <c r="A15" s="1"/>
      <c r="B15" s="178" t="s">
        <v>44</v>
      </c>
      <c r="C15" s="68">
        <v>35000</v>
      </c>
      <c r="D15" s="180">
        <v>31000</v>
      </c>
    </row>
    <row r="16" spans="1:7" ht="18" customHeight="1" x14ac:dyDescent="0.25">
      <c r="A16" s="1"/>
      <c r="B16" s="178" t="s">
        <v>43</v>
      </c>
      <c r="C16" s="68">
        <v>7000</v>
      </c>
      <c r="D16" s="180">
        <v>7000</v>
      </c>
    </row>
    <row r="17" spans="1:12" ht="18" customHeight="1" thickBot="1" x14ac:dyDescent="0.3">
      <c r="A17" s="1"/>
      <c r="B17" s="178" t="s">
        <v>132</v>
      </c>
      <c r="C17" s="69">
        <v>1543000</v>
      </c>
      <c r="D17" s="196">
        <v>1724000</v>
      </c>
    </row>
    <row r="18" spans="1:12" ht="18" customHeight="1" x14ac:dyDescent="0.25">
      <c r="A18" s="1"/>
      <c r="B18" s="178"/>
      <c r="C18" s="70"/>
      <c r="D18" s="182"/>
      <c r="E18" s="5"/>
      <c r="F18" s="5"/>
      <c r="G18" s="5"/>
      <c r="H18" s="5"/>
      <c r="I18" s="5"/>
      <c r="J18" s="5"/>
      <c r="K18" s="5"/>
      <c r="L18" s="5"/>
    </row>
    <row r="19" spans="1:12" ht="18" customHeight="1" thickBot="1" x14ac:dyDescent="0.3">
      <c r="A19" s="1"/>
      <c r="B19" s="178" t="s">
        <v>54</v>
      </c>
      <c r="C19" s="60">
        <f>SUM(C8:C17)</f>
        <v>1641150</v>
      </c>
      <c r="D19" s="197">
        <f>SUM(D8:D17)</f>
        <v>1934460</v>
      </c>
    </row>
    <row r="20" spans="1:12" ht="14.3" thickTop="1" x14ac:dyDescent="0.25">
      <c r="A20" s="2"/>
      <c r="B20" s="198"/>
      <c r="C20" s="186"/>
      <c r="D20" s="187"/>
    </row>
    <row r="21" spans="1:12" ht="15.65" x14ac:dyDescent="0.25">
      <c r="A21" s="2"/>
      <c r="C21" s="14"/>
      <c r="D21" s="14"/>
    </row>
    <row r="22" spans="1:12" ht="15.65" x14ac:dyDescent="0.25">
      <c r="A22" s="2"/>
      <c r="D22" s="8"/>
    </row>
    <row r="23" spans="1:12" ht="15.65" x14ac:dyDescent="0.25">
      <c r="A23" s="2"/>
      <c r="D23" s="8"/>
    </row>
    <row r="24" spans="1:12" ht="15.65" x14ac:dyDescent="0.25">
      <c r="A24" s="2"/>
      <c r="D24" s="8"/>
    </row>
    <row r="25" spans="1:12" ht="15.65" x14ac:dyDescent="0.25">
      <c r="A25" s="2"/>
      <c r="D25" s="8"/>
    </row>
    <row r="26" spans="1:12" ht="15.65" x14ac:dyDescent="0.25">
      <c r="A26" s="2"/>
      <c r="D26" s="8"/>
    </row>
    <row r="27" spans="1:12" ht="15.65" x14ac:dyDescent="0.25">
      <c r="A27" s="2"/>
      <c r="D27" s="8"/>
    </row>
    <row r="28" spans="1:12" ht="15.65" x14ac:dyDescent="0.25">
      <c r="A28" s="2"/>
      <c r="D28" s="8"/>
    </row>
    <row r="29" spans="1:12" ht="15.65" x14ac:dyDescent="0.25">
      <c r="A29" s="2"/>
      <c r="D29" s="8"/>
    </row>
    <row r="30" spans="1:12" ht="15.65" x14ac:dyDescent="0.25">
      <c r="A30" s="2"/>
      <c r="D30" s="8"/>
    </row>
    <row r="31" spans="1:12" ht="15.65" x14ac:dyDescent="0.25">
      <c r="A31" s="2"/>
      <c r="D31" s="8"/>
    </row>
    <row r="32" spans="1:12" ht="13.6" hidden="1" x14ac:dyDescent="0.25">
      <c r="A32" s="2"/>
    </row>
    <row r="33" spans="1:5" ht="13.6" hidden="1" x14ac:dyDescent="0.25">
      <c r="A33" s="2"/>
      <c r="E33" s="40">
        <f>+E15-E29-'Unrestricted fund bal'!C35+E31</f>
        <v>-745706.58857433777</v>
      </c>
    </row>
    <row r="34" spans="1:5" ht="13.6" hidden="1" x14ac:dyDescent="0.25">
      <c r="A34" s="2"/>
      <c r="E34">
        <f>+F34+E28</f>
        <v>0</v>
      </c>
    </row>
    <row r="35" spans="1:5" ht="13.6" hidden="1" x14ac:dyDescent="0.25">
      <c r="A35" s="2"/>
    </row>
    <row r="36" spans="1:5" ht="13.6" x14ac:dyDescent="0.25">
      <c r="A36" s="2"/>
    </row>
    <row r="37" spans="1:5" ht="13.6" x14ac:dyDescent="0.25">
      <c r="A37" s="2"/>
    </row>
    <row r="38" spans="1:5" ht="13.6" x14ac:dyDescent="0.25">
      <c r="A38" s="2"/>
    </row>
    <row r="39" spans="1:5" ht="13.6" x14ac:dyDescent="0.25">
      <c r="A39" s="2"/>
    </row>
    <row r="40" spans="1:5" ht="13.6" x14ac:dyDescent="0.25">
      <c r="A40" s="2"/>
    </row>
    <row r="41" spans="1:5" ht="13.6" x14ac:dyDescent="0.25">
      <c r="A41" s="2"/>
    </row>
    <row r="42" spans="1:5" ht="13.6" x14ac:dyDescent="0.25">
      <c r="A42" s="2"/>
    </row>
    <row r="43" spans="1:5" ht="13.6" x14ac:dyDescent="0.25">
      <c r="A43" s="2"/>
    </row>
    <row r="44" spans="1:5" ht="13.6" x14ac:dyDescent="0.25">
      <c r="A44" s="2"/>
    </row>
    <row r="45" spans="1:5" ht="13.6" x14ac:dyDescent="0.25">
      <c r="A45" s="2"/>
    </row>
    <row r="46" spans="1:5" ht="13.6" x14ac:dyDescent="0.25">
      <c r="A46" s="2"/>
    </row>
    <row r="47" spans="1:5" ht="13.6" x14ac:dyDescent="0.25">
      <c r="A47" s="2"/>
    </row>
    <row r="48" spans="1:5" ht="13.6" x14ac:dyDescent="0.25">
      <c r="A48" s="2"/>
    </row>
    <row r="49" spans="1:1" ht="13.6" x14ac:dyDescent="0.25">
      <c r="A49" s="2"/>
    </row>
    <row r="50" spans="1:1" ht="13.6" x14ac:dyDescent="0.25">
      <c r="A50" s="2"/>
    </row>
    <row r="51" spans="1:1" ht="13.6" x14ac:dyDescent="0.25">
      <c r="A51" s="2"/>
    </row>
    <row r="52" spans="1:1" ht="13.6" x14ac:dyDescent="0.25">
      <c r="A52" s="2"/>
    </row>
    <row r="53" spans="1:1" ht="13.6" x14ac:dyDescent="0.25">
      <c r="A53" s="2"/>
    </row>
    <row r="54" spans="1:1" ht="13.6" x14ac:dyDescent="0.25">
      <c r="A54" s="2"/>
    </row>
    <row r="55" spans="1:1" ht="13.6" x14ac:dyDescent="0.25">
      <c r="A55" s="2"/>
    </row>
    <row r="56" spans="1:1" ht="13.6" x14ac:dyDescent="0.25">
      <c r="A56" s="2"/>
    </row>
    <row r="57" spans="1:1" ht="13.6" x14ac:dyDescent="0.25">
      <c r="A57" s="2"/>
    </row>
    <row r="58" spans="1:1" ht="13.6" x14ac:dyDescent="0.25">
      <c r="A58" s="2"/>
    </row>
    <row r="59" spans="1:1" ht="13.6" x14ac:dyDescent="0.25">
      <c r="A59" s="2"/>
    </row>
    <row r="60" spans="1:1" ht="13.6" x14ac:dyDescent="0.25">
      <c r="A60" s="2"/>
    </row>
    <row r="61" spans="1:1" ht="13.6" x14ac:dyDescent="0.25">
      <c r="A61" s="2"/>
    </row>
    <row r="62" spans="1:1" ht="13.6" x14ac:dyDescent="0.25">
      <c r="A62" s="2"/>
    </row>
    <row r="63" spans="1:1" ht="13.6" x14ac:dyDescent="0.25">
      <c r="A63" s="2"/>
    </row>
    <row r="64" spans="1:1" ht="13.6" x14ac:dyDescent="0.25">
      <c r="A64" s="2"/>
    </row>
    <row r="65" spans="1:1" ht="13.6" x14ac:dyDescent="0.25">
      <c r="A65" s="2"/>
    </row>
    <row r="66" spans="1:1" ht="13.6" x14ac:dyDescent="0.25">
      <c r="A66" s="2"/>
    </row>
    <row r="67" spans="1:1" ht="13.6" x14ac:dyDescent="0.25">
      <c r="A67" s="2"/>
    </row>
    <row r="68" spans="1:1" ht="13.6" x14ac:dyDescent="0.25">
      <c r="A68" s="2"/>
    </row>
    <row r="69" spans="1:1" ht="13.6" x14ac:dyDescent="0.25">
      <c r="A69" s="2"/>
    </row>
    <row r="70" spans="1:1" ht="13.6" x14ac:dyDescent="0.25">
      <c r="A70" s="2"/>
    </row>
    <row r="71" spans="1:1" ht="13.6" x14ac:dyDescent="0.25">
      <c r="A71" s="2"/>
    </row>
    <row r="72" spans="1:1" ht="13.6" x14ac:dyDescent="0.25">
      <c r="A72" s="2"/>
    </row>
    <row r="73" spans="1:1" ht="13.6" x14ac:dyDescent="0.25">
      <c r="A73" s="2"/>
    </row>
    <row r="74" spans="1:1" ht="13.6" x14ac:dyDescent="0.25">
      <c r="A74" s="2"/>
    </row>
    <row r="75" spans="1:1" ht="13.6" x14ac:dyDescent="0.25">
      <c r="A75" s="2"/>
    </row>
    <row r="76" spans="1:1" ht="13.6" x14ac:dyDescent="0.25">
      <c r="A76" s="2"/>
    </row>
    <row r="77" spans="1:1" ht="13.6" x14ac:dyDescent="0.25">
      <c r="A77" s="2"/>
    </row>
    <row r="78" spans="1:1" ht="13.6" x14ac:dyDescent="0.25">
      <c r="A78" s="2"/>
    </row>
    <row r="79" spans="1:1" ht="13.6" x14ac:dyDescent="0.25">
      <c r="A79" s="2"/>
    </row>
    <row r="80" spans="1:1" ht="13.6" x14ac:dyDescent="0.25">
      <c r="A80" s="2"/>
    </row>
    <row r="81" spans="1:1" ht="13.6" x14ac:dyDescent="0.25">
      <c r="A81" s="2"/>
    </row>
    <row r="82" spans="1:1" ht="13.6" x14ac:dyDescent="0.25">
      <c r="A82" s="2"/>
    </row>
    <row r="83" spans="1:1" ht="13.6" x14ac:dyDescent="0.25">
      <c r="A83" s="2"/>
    </row>
    <row r="84" spans="1:1" ht="13.6" x14ac:dyDescent="0.25">
      <c r="A84" s="2"/>
    </row>
    <row r="85" spans="1:1" ht="13.6" x14ac:dyDescent="0.25">
      <c r="A85" s="2"/>
    </row>
    <row r="86" spans="1:1" ht="13.6" x14ac:dyDescent="0.25">
      <c r="A86" s="2"/>
    </row>
  </sheetData>
  <customSheetViews>
    <customSheetView guid="{8970DFA1-A026-4639-BD60-39EC20285CCC}" showRuler="0">
      <selection activeCell="C34" sqref="C34"/>
    </customSheetView>
    <customSheetView guid="{AADB8EA3-75F0-4468-B5D5-C7110D6EC38B}" showRuler="0">
      <selection activeCell="C34" sqref="C34"/>
      <pageMargins left="1.75" right="0.75" top="1" bottom="1" header="0.5" footer="0.5"/>
      <pageSetup orientation="portrait" r:id="rId1"/>
      <headerFooter alignWithMargins="0"/>
    </customSheetView>
    <customSheetView guid="{1D9F4367-0C2F-46F1-9E55-939D20D76F5B}" showRuler="0">
      <selection activeCell="C34" sqref="C34"/>
      <pageMargins left="1.75" right="0.75" top="1" bottom="1" header="0.5" footer="0.5"/>
      <pageSetup orientation="portrait" r:id="rId2"/>
      <headerFooter alignWithMargins="0"/>
    </customSheetView>
    <customSheetView guid="{921A7AC6-7D1A-435F-A825-B8B8C1A90F20}" showRuler="0">
      <selection activeCell="C34" sqref="C34"/>
      <pageMargins left="1.75" right="0.75" top="1" bottom="1" header="0.5" footer="0.5"/>
      <pageSetup orientation="portrait" r:id="rId3"/>
      <headerFooter alignWithMargins="0"/>
    </customSheetView>
    <customSheetView guid="{ED9CD846-0F6B-4BF7-A940-412E425E8FCE}" showRuler="0">
      <selection activeCell="C34" sqref="C34"/>
      <pageMargins left="1.75" right="0.75" top="1" bottom="1" header="0.5" footer="0.5"/>
      <pageSetup orientation="portrait" r:id="rId4"/>
      <headerFooter alignWithMargins="0"/>
    </customSheetView>
    <customSheetView guid="{497CB486-623F-41B0-B370-EF2A82E78B1D}" showRuler="0">
      <selection activeCell="C34" sqref="C34"/>
      <pageMargins left="1.75" right="0.75" top="1" bottom="1" header="0.5" footer="0.5"/>
      <pageSetup orientation="portrait" r:id="rId5"/>
      <headerFooter alignWithMargins="0"/>
    </customSheetView>
    <customSheetView guid="{20CF2976-B2A7-4F04-88DC-0AB25CA8A6C6}" showRuler="0">
      <selection activeCell="C34" sqref="C34"/>
      <pageMargins left="1.75" right="0.75" top="1" bottom="1" header="0.5" footer="0.5"/>
      <pageSetup orientation="portrait" r:id="rId6"/>
      <headerFooter alignWithMargins="0"/>
    </customSheetView>
    <customSheetView guid="{CB724201-FBEC-4626-9DD9-AEC98BB80DB0}" showRuler="0">
      <selection activeCell="C34" sqref="C34"/>
      <pageMargins left="1.75" right="0.75" top="1" bottom="1" header="0.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E44"/>
  <sheetViews>
    <sheetView showGridLines="0" view="pageBreakPreview" topLeftCell="B19" zoomScaleNormal="100" zoomScaleSheetLayoutView="100" workbookViewId="0">
      <selection activeCell="C41" sqref="C41"/>
    </sheetView>
  </sheetViews>
  <sheetFormatPr defaultRowHeight="12.9" x14ac:dyDescent="0.2"/>
  <cols>
    <col min="1" max="1" width="4.25" style="4" hidden="1" customWidth="1"/>
    <col min="2" max="2" width="44.75" customWidth="1"/>
    <col min="3" max="4" width="14.75" customWidth="1"/>
  </cols>
  <sheetData>
    <row r="2" spans="1:5" ht="15.65" x14ac:dyDescent="0.25">
      <c r="B2" s="22" t="s">
        <v>0</v>
      </c>
    </row>
    <row r="3" spans="1:5" ht="15.65" x14ac:dyDescent="0.25">
      <c r="B3" s="22" t="s">
        <v>257</v>
      </c>
      <c r="C3" s="8"/>
      <c r="D3" s="8"/>
    </row>
    <row r="4" spans="1:5" ht="5.95" customHeight="1" x14ac:dyDescent="0.25">
      <c r="B4" s="8"/>
      <c r="C4" s="8"/>
      <c r="D4" s="8"/>
    </row>
    <row r="5" spans="1:5" ht="15.65" hidden="1" x14ac:dyDescent="0.25">
      <c r="B5" s="8"/>
      <c r="C5" s="8"/>
      <c r="D5" s="8"/>
    </row>
    <row r="6" spans="1:5" ht="15.65" x14ac:dyDescent="0.25">
      <c r="B6" s="8"/>
      <c r="C6" s="9"/>
      <c r="D6" s="9"/>
    </row>
    <row r="7" spans="1:5" ht="36" customHeight="1" x14ac:dyDescent="0.25">
      <c r="A7" s="24"/>
      <c r="B7" s="8"/>
      <c r="C7" s="199">
        <v>2020</v>
      </c>
      <c r="D7" s="199" t="s">
        <v>249</v>
      </c>
    </row>
    <row r="8" spans="1:5" ht="16.149999999999999" customHeight="1" x14ac:dyDescent="0.2">
      <c r="B8" s="175" t="s">
        <v>64</v>
      </c>
      <c r="C8" s="193"/>
      <c r="D8" s="194"/>
    </row>
    <row r="9" spans="1:5" ht="18" customHeight="1" x14ac:dyDescent="0.25">
      <c r="A9" s="1"/>
      <c r="B9" s="178" t="s">
        <v>127</v>
      </c>
      <c r="C9" s="116">
        <v>395538</v>
      </c>
      <c r="D9" s="179">
        <v>395538</v>
      </c>
    </row>
    <row r="10" spans="1:5" ht="18" customHeight="1" x14ac:dyDescent="0.25">
      <c r="A10" s="1"/>
      <c r="B10" s="178" t="s">
        <v>55</v>
      </c>
      <c r="C10" s="58">
        <v>175000</v>
      </c>
      <c r="D10" s="200">
        <v>200000</v>
      </c>
    </row>
    <row r="11" spans="1:5" ht="18" customHeight="1" x14ac:dyDescent="0.25">
      <c r="A11" s="1"/>
      <c r="B11" s="178" t="s">
        <v>56</v>
      </c>
      <c r="C11" s="58">
        <f>+APLREV!D18+APLREV!D19</f>
        <v>495057</v>
      </c>
      <c r="D11" s="200">
        <v>642678</v>
      </c>
    </row>
    <row r="12" spans="1:5" ht="18" customHeight="1" x14ac:dyDescent="0.25">
      <c r="A12" s="1"/>
      <c r="B12" s="178" t="s">
        <v>145</v>
      </c>
      <c r="C12" s="58">
        <f>+APLREV!E18+APLREV!E19</f>
        <v>3309336</v>
      </c>
      <c r="D12" s="200">
        <v>3359807</v>
      </c>
    </row>
    <row r="13" spans="1:5" ht="18" customHeight="1" x14ac:dyDescent="0.25">
      <c r="A13" s="1"/>
      <c r="B13" s="178" t="s">
        <v>25</v>
      </c>
      <c r="C13" s="58">
        <f>+APLREV!I18</f>
        <v>34095</v>
      </c>
      <c r="D13" s="200">
        <v>34095</v>
      </c>
      <c r="E13" s="12"/>
    </row>
    <row r="14" spans="1:5" ht="18" customHeight="1" x14ac:dyDescent="0.25">
      <c r="A14" s="1"/>
      <c r="B14" s="178" t="s">
        <v>224</v>
      </c>
      <c r="C14" s="58">
        <f>+APLREV!G19</f>
        <v>904344.85977008927</v>
      </c>
      <c r="D14" s="200">
        <v>802270</v>
      </c>
    </row>
    <row r="15" spans="1:5" ht="18" customHeight="1" x14ac:dyDescent="0.25">
      <c r="A15" s="1"/>
      <c r="B15" s="178" t="s">
        <v>240</v>
      </c>
      <c r="C15" s="58">
        <v>1500000</v>
      </c>
      <c r="D15" s="180">
        <v>1700000</v>
      </c>
    </row>
    <row r="16" spans="1:5" ht="18" customHeight="1" thickBot="1" x14ac:dyDescent="0.3">
      <c r="A16" s="1"/>
      <c r="B16" s="178" t="s">
        <v>211</v>
      </c>
      <c r="C16" s="59">
        <v>100000</v>
      </c>
      <c r="D16" s="201">
        <v>200000</v>
      </c>
    </row>
    <row r="17" spans="1:4" ht="18" customHeight="1" x14ac:dyDescent="0.25">
      <c r="A17" s="1"/>
      <c r="B17" s="178" t="s">
        <v>57</v>
      </c>
      <c r="C17" s="116">
        <f>SUM(C9:C16)</f>
        <v>6913370.8597700894</v>
      </c>
      <c r="D17" s="179">
        <f>SUM(D9:D16)</f>
        <v>7334388</v>
      </c>
    </row>
    <row r="18" spans="1:4" ht="18" customHeight="1" x14ac:dyDescent="0.25">
      <c r="A18" s="1"/>
      <c r="B18" s="185"/>
      <c r="C18" s="186"/>
      <c r="D18" s="187"/>
    </row>
    <row r="19" spans="1:4" ht="18" customHeight="1" x14ac:dyDescent="0.25">
      <c r="A19" s="1"/>
      <c r="B19" s="53"/>
      <c r="C19" s="41"/>
      <c r="D19" s="41"/>
    </row>
    <row r="20" spans="1:4" ht="18" customHeight="1" x14ac:dyDescent="0.25">
      <c r="A20" s="1"/>
      <c r="B20" s="175" t="s">
        <v>234</v>
      </c>
      <c r="C20" s="190"/>
      <c r="D20" s="191"/>
    </row>
    <row r="21" spans="1:4" ht="18" customHeight="1" x14ac:dyDescent="0.25">
      <c r="A21" s="1"/>
      <c r="B21" s="178" t="s">
        <v>1</v>
      </c>
      <c r="C21" s="116">
        <f>+APLREV!C20</f>
        <v>201817</v>
      </c>
      <c r="D21" s="179">
        <v>231818</v>
      </c>
    </row>
    <row r="22" spans="1:4" ht="18" customHeight="1" x14ac:dyDescent="0.25">
      <c r="A22" s="1"/>
      <c r="B22" s="178" t="s">
        <v>21</v>
      </c>
      <c r="C22" s="58">
        <f>+APLREV!D18+APLREV!D19+APLREV!D20</f>
        <v>682849.13231220096</v>
      </c>
      <c r="D22" s="200">
        <v>859155</v>
      </c>
    </row>
    <row r="23" spans="1:4" ht="18" customHeight="1" x14ac:dyDescent="0.25">
      <c r="A23" s="1"/>
      <c r="B23" s="178" t="s">
        <v>22</v>
      </c>
      <c r="C23" s="58">
        <f>+APLREV!E18+APLREV!E19+APLREV!E20</f>
        <v>3322188</v>
      </c>
      <c r="D23" s="200">
        <v>3392206</v>
      </c>
    </row>
    <row r="24" spans="1:4" ht="18" customHeight="1" x14ac:dyDescent="0.25">
      <c r="A24" s="1"/>
      <c r="B24" s="178" t="s">
        <v>25</v>
      </c>
      <c r="C24" s="58">
        <f>+SVCPLAN!C31-C26-C25</f>
        <v>55150.000000000116</v>
      </c>
      <c r="D24" s="200">
        <v>55150</v>
      </c>
    </row>
    <row r="25" spans="1:4" ht="18" customHeight="1" x14ac:dyDescent="0.25">
      <c r="A25" s="1"/>
      <c r="B25" s="178" t="s">
        <v>224</v>
      </c>
      <c r="C25" s="58">
        <f>+[4]BUDGET!$F$30</f>
        <v>904344.85977008927</v>
      </c>
      <c r="D25" s="180">
        <v>802270</v>
      </c>
    </row>
    <row r="26" spans="1:4" ht="18" customHeight="1" x14ac:dyDescent="0.25">
      <c r="A26" s="1"/>
      <c r="B26" s="178" t="s">
        <v>58</v>
      </c>
      <c r="C26" s="58">
        <v>98150</v>
      </c>
      <c r="D26" s="200">
        <v>218460</v>
      </c>
    </row>
    <row r="27" spans="1:4" ht="18" customHeight="1" x14ac:dyDescent="0.25">
      <c r="A27" s="1"/>
      <c r="B27" s="178" t="s">
        <v>24</v>
      </c>
      <c r="C27" s="58">
        <f>+APLREV!H20</f>
        <v>10000</v>
      </c>
      <c r="D27" s="180">
        <v>5000</v>
      </c>
    </row>
    <row r="28" spans="1:4" ht="18" customHeight="1" thickBot="1" x14ac:dyDescent="0.3">
      <c r="A28" s="1"/>
      <c r="B28" s="178" t="s">
        <v>15</v>
      </c>
      <c r="C28" s="59">
        <v>1543000</v>
      </c>
      <c r="D28" s="201">
        <v>1724000</v>
      </c>
    </row>
    <row r="29" spans="1:4" ht="18" customHeight="1" x14ac:dyDescent="0.25">
      <c r="A29" s="1"/>
      <c r="B29" s="178" t="s">
        <v>59</v>
      </c>
      <c r="C29" s="116">
        <f>SUM(C21:C28)</f>
        <v>6817498.9920822904</v>
      </c>
      <c r="D29" s="179">
        <f>SUM(D21:D28)</f>
        <v>7288059</v>
      </c>
    </row>
    <row r="30" spans="1:4" ht="18" customHeight="1" thickBot="1" x14ac:dyDescent="0.3">
      <c r="A30" s="1"/>
      <c r="B30" s="184"/>
      <c r="C30" s="124"/>
      <c r="D30" s="202"/>
    </row>
    <row r="31" spans="1:4" ht="18" customHeight="1" x14ac:dyDescent="0.25">
      <c r="A31" s="1"/>
      <c r="B31" s="203"/>
      <c r="C31" s="135"/>
      <c r="D31" s="204"/>
    </row>
    <row r="32" spans="1:4" ht="18" customHeight="1" thickBot="1" x14ac:dyDescent="0.3">
      <c r="A32" s="1"/>
      <c r="B32" s="178" t="s">
        <v>60</v>
      </c>
      <c r="C32" s="66"/>
      <c r="D32" s="182"/>
    </row>
    <row r="33" spans="1:4" ht="18" customHeight="1" thickBot="1" x14ac:dyDescent="0.3">
      <c r="A33" s="1"/>
      <c r="B33" s="178" t="s">
        <v>61</v>
      </c>
      <c r="C33" s="71">
        <f>+C17-C29</f>
        <v>95871.867687799037</v>
      </c>
      <c r="D33" s="205">
        <f>+D17-D29</f>
        <v>46329</v>
      </c>
    </row>
    <row r="34" spans="1:4" ht="18" customHeight="1" x14ac:dyDescent="0.25">
      <c r="A34" s="1"/>
      <c r="B34" s="178"/>
      <c r="C34" s="70"/>
      <c r="D34" s="182"/>
    </row>
    <row r="35" spans="1:4" ht="18" customHeight="1" x14ac:dyDescent="0.25">
      <c r="A35" s="1"/>
      <c r="B35" s="178" t="s">
        <v>188</v>
      </c>
      <c r="C35" s="58">
        <f>-APLREV!G20</f>
        <v>745706.58857433777</v>
      </c>
      <c r="D35" s="200">
        <v>741531</v>
      </c>
    </row>
    <row r="36" spans="1:4" ht="18" customHeight="1" x14ac:dyDescent="0.25">
      <c r="A36" s="1"/>
      <c r="B36" s="178" t="s">
        <v>211</v>
      </c>
      <c r="C36" s="58">
        <f>-C16</f>
        <v>-100000</v>
      </c>
      <c r="D36" s="200">
        <v>-200000</v>
      </c>
    </row>
    <row r="37" spans="1:4" ht="18" customHeight="1" x14ac:dyDescent="0.25">
      <c r="A37" s="1"/>
      <c r="B37" s="178"/>
      <c r="C37" s="70"/>
      <c r="D37" s="182"/>
    </row>
    <row r="38" spans="1:4" ht="18" customHeight="1" thickBot="1" x14ac:dyDescent="0.3">
      <c r="A38" s="1"/>
      <c r="B38" s="178" t="s">
        <v>143</v>
      </c>
      <c r="C38" s="61">
        <f>+C35+C36</f>
        <v>645706.58857433777</v>
      </c>
      <c r="D38" s="206">
        <f>+D35+D36</f>
        <v>541531</v>
      </c>
    </row>
    <row r="39" spans="1:4" ht="18" customHeight="1" x14ac:dyDescent="0.25">
      <c r="A39" s="1"/>
      <c r="B39" s="178"/>
      <c r="C39" s="70"/>
      <c r="D39" s="182"/>
    </row>
    <row r="40" spans="1:4" ht="18" customHeight="1" thickBot="1" x14ac:dyDescent="0.3">
      <c r="A40" s="1"/>
      <c r="B40" s="178"/>
      <c r="C40" s="70"/>
      <c r="D40" s="182"/>
    </row>
    <row r="41" spans="1:4" ht="18" customHeight="1" thickBot="1" x14ac:dyDescent="0.3">
      <c r="A41" s="1"/>
      <c r="B41" s="207" t="s">
        <v>62</v>
      </c>
      <c r="C41" s="125">
        <f>+C38+C33</f>
        <v>741578.45626213681</v>
      </c>
      <c r="D41" s="208">
        <f>+D38+D33+1</f>
        <v>587861</v>
      </c>
    </row>
    <row r="42" spans="1:4" ht="13.6" thickTop="1" x14ac:dyDescent="0.2">
      <c r="B42" s="198"/>
      <c r="C42" s="209"/>
      <c r="D42" s="210"/>
    </row>
    <row r="43" spans="1:4" x14ac:dyDescent="0.2">
      <c r="C43" s="12"/>
    </row>
    <row r="44" spans="1:4" x14ac:dyDescent="0.2">
      <c r="C44" s="12"/>
    </row>
  </sheetData>
  <customSheetViews>
    <customSheetView guid="{8970DFA1-A026-4639-BD60-39EC20285CCC}" showRuler="0" topLeftCell="A4">
      <selection activeCell="F22" sqref="F22"/>
    </customSheetView>
    <customSheetView guid="{AADB8EA3-75F0-4468-B5D5-C7110D6EC38B}" showRuler="0" topLeftCell="A4">
      <selection activeCell="F22" sqref="F22"/>
      <pageMargins left="1.25" right="0.75" top="1" bottom="1" header="0.5" footer="0.5"/>
      <pageSetup orientation="portrait" r:id="rId1"/>
      <headerFooter alignWithMargins="0"/>
    </customSheetView>
    <customSheetView guid="{1D9F4367-0C2F-46F1-9E55-939D20D76F5B}" showRuler="0" topLeftCell="A4">
      <selection activeCell="F22" sqref="F22"/>
      <pageMargins left="1.25" right="0.75" top="1" bottom="1" header="0.5" footer="0.5"/>
      <pageSetup orientation="portrait" r:id="rId2"/>
      <headerFooter alignWithMargins="0"/>
    </customSheetView>
    <customSheetView guid="{921A7AC6-7D1A-435F-A825-B8B8C1A90F20}" showRuler="0" topLeftCell="A4">
      <selection activeCell="F22" sqref="F22"/>
      <pageMargins left="1.25" right="0.75" top="1" bottom="1" header="0.5" footer="0.5"/>
      <pageSetup orientation="portrait" r:id="rId3"/>
      <headerFooter alignWithMargins="0"/>
    </customSheetView>
    <customSheetView guid="{ED9CD846-0F6B-4BF7-A940-412E425E8FCE}" showRuler="0" topLeftCell="A4">
      <selection activeCell="F22" sqref="F22"/>
      <pageMargins left="1.25" right="0.75" top="1" bottom="1" header="0.5" footer="0.5"/>
      <pageSetup orientation="portrait" r:id="rId4"/>
      <headerFooter alignWithMargins="0"/>
    </customSheetView>
    <customSheetView guid="{497CB486-623F-41B0-B370-EF2A82E78B1D}" showRuler="0" topLeftCell="A4">
      <selection activeCell="F22" sqref="F22"/>
      <pageMargins left="1.25" right="0.75" top="1" bottom="1" header="0.5" footer="0.5"/>
      <pageSetup orientation="portrait" r:id="rId5"/>
      <headerFooter alignWithMargins="0"/>
    </customSheetView>
    <customSheetView guid="{20CF2976-B2A7-4F04-88DC-0AB25CA8A6C6}" showRuler="0" topLeftCell="A4">
      <selection activeCell="F22" sqref="F22"/>
      <pageMargins left="1.25" right="0.75" top="1" bottom="1" header="0.5" footer="0.5"/>
      <pageSetup orientation="portrait" r:id="rId6"/>
      <headerFooter alignWithMargins="0"/>
    </customSheetView>
    <customSheetView guid="{CB724201-FBEC-4626-9DD9-AEC98BB80DB0}" showRuler="0" topLeftCell="A4">
      <selection activeCell="F22" sqref="F22"/>
      <pageMargins left="1.25" right="0.75" top="1" bottom="1" header="0.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99" orientation="portrait" r:id="rId8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5"/>
  <sheetViews>
    <sheetView showGridLines="0" view="pageBreakPreview" topLeftCell="B28" zoomScaleNormal="100" zoomScaleSheetLayoutView="100" workbookViewId="0">
      <selection activeCell="M36" sqref="M36"/>
    </sheetView>
  </sheetViews>
  <sheetFormatPr defaultRowHeight="12.9" x14ac:dyDescent="0.2"/>
  <cols>
    <col min="1" max="1" width="6.375" hidden="1" customWidth="1"/>
    <col min="2" max="2" width="48.875" customWidth="1"/>
    <col min="3" max="4" width="14.75" customWidth="1"/>
  </cols>
  <sheetData>
    <row r="1" spans="1:6" ht="15.65" x14ac:dyDescent="0.25">
      <c r="B1" s="22" t="s">
        <v>0</v>
      </c>
    </row>
    <row r="2" spans="1:6" ht="15.65" x14ac:dyDescent="0.25">
      <c r="B2" s="22" t="s">
        <v>258</v>
      </c>
      <c r="C2" s="8"/>
      <c r="D2" s="8"/>
    </row>
    <row r="3" spans="1:6" ht="8" customHeight="1" x14ac:dyDescent="0.25">
      <c r="A3" s="8"/>
      <c r="B3" s="8"/>
      <c r="C3" s="8"/>
      <c r="D3" s="8"/>
    </row>
    <row r="4" spans="1:6" ht="8" customHeight="1" x14ac:dyDescent="0.25">
      <c r="A4" s="8"/>
      <c r="B4" s="8"/>
      <c r="C4" s="9"/>
      <c r="D4" s="9"/>
    </row>
    <row r="5" spans="1:6" ht="34.15" customHeight="1" x14ac:dyDescent="0.25">
      <c r="A5" s="8"/>
      <c r="B5" s="8"/>
      <c r="C5" s="88">
        <v>2020</v>
      </c>
      <c r="D5" s="88" t="s">
        <v>249</v>
      </c>
    </row>
    <row r="6" spans="1:6" ht="16.149999999999999" customHeight="1" x14ac:dyDescent="0.2">
      <c r="B6" s="175" t="s">
        <v>64</v>
      </c>
      <c r="C6" s="193"/>
      <c r="D6" s="194"/>
    </row>
    <row r="7" spans="1:6" ht="18" customHeight="1" x14ac:dyDescent="0.25">
      <c r="A7" s="8"/>
      <c r="B7" s="178" t="s">
        <v>5</v>
      </c>
      <c r="C7" s="116">
        <f>+'Unrestricted fund bal'!C9+'Unrestricted fund bal'!C10+'Unrestricted fund bal'!C13+'Unrestricted fund bal'!C14+'Unrestricted fund bal'!C15+'Unrestricted fund bal'!C16</f>
        <v>3108977.8597700894</v>
      </c>
      <c r="D7" s="179">
        <v>3331903</v>
      </c>
      <c r="F7" s="12"/>
    </row>
    <row r="8" spans="1:6" ht="18" customHeight="1" x14ac:dyDescent="0.25">
      <c r="A8" s="8"/>
      <c r="B8" s="178" t="s">
        <v>1</v>
      </c>
      <c r="C8" s="58">
        <f>+APLREV!C17+APLREV!C18</f>
        <v>12311635.084735844</v>
      </c>
      <c r="D8" s="200">
        <v>11914744</v>
      </c>
      <c r="F8" s="12"/>
    </row>
    <row r="9" spans="1:6" ht="18" customHeight="1" x14ac:dyDescent="0.25">
      <c r="A9" s="8"/>
      <c r="B9" s="178" t="s">
        <v>2</v>
      </c>
      <c r="C9" s="58">
        <f>+APLREV!F15+APLREV!F16</f>
        <v>303431086.05602145</v>
      </c>
      <c r="D9" s="200">
        <v>311476428</v>
      </c>
      <c r="F9" s="12"/>
    </row>
    <row r="10" spans="1:6" ht="18" customHeight="1" x14ac:dyDescent="0.25">
      <c r="A10" s="8"/>
      <c r="B10" s="178" t="s">
        <v>21</v>
      </c>
      <c r="C10" s="227">
        <f>+APLREV!D21-APLREV!D20</f>
        <v>5021416.6324370215</v>
      </c>
      <c r="D10" s="200">
        <v>10502093</v>
      </c>
      <c r="E10" s="12"/>
      <c r="F10" s="12"/>
    </row>
    <row r="11" spans="1:6" ht="18" customHeight="1" x14ac:dyDescent="0.25">
      <c r="A11" s="8"/>
      <c r="B11" s="178" t="s">
        <v>24</v>
      </c>
      <c r="C11" s="58">
        <f>+APLREV!H21-APLREV!H20</f>
        <v>21952725.76932342</v>
      </c>
      <c r="D11" s="200">
        <v>27659701</v>
      </c>
      <c r="E11" s="12"/>
      <c r="F11" s="12"/>
    </row>
    <row r="12" spans="1:6" ht="18" customHeight="1" x14ac:dyDescent="0.25">
      <c r="A12" s="8"/>
      <c r="B12" s="178" t="s">
        <v>251</v>
      </c>
      <c r="C12" s="58">
        <f>+APLREV!G14+APLREV!G12+APLREV!G10</f>
        <v>1715156.6566860699</v>
      </c>
      <c r="D12" s="200">
        <v>1519076</v>
      </c>
      <c r="E12" s="12"/>
      <c r="F12" s="12"/>
    </row>
    <row r="13" spans="1:6" ht="18" customHeight="1" x14ac:dyDescent="0.25">
      <c r="A13" s="8"/>
      <c r="B13" s="178" t="s">
        <v>134</v>
      </c>
      <c r="C13" s="58">
        <f>+APLREV!E19</f>
        <v>2489131</v>
      </c>
      <c r="D13" s="200">
        <v>2909157</v>
      </c>
      <c r="E13" s="12"/>
      <c r="F13" s="12"/>
    </row>
    <row r="14" spans="1:6" ht="18" customHeight="1" x14ac:dyDescent="0.25">
      <c r="A14" s="8"/>
      <c r="B14" s="178" t="s">
        <v>135</v>
      </c>
      <c r="C14" s="58">
        <f>+APLREV!G18</f>
        <v>5630000</v>
      </c>
      <c r="D14" s="200">
        <v>5130000</v>
      </c>
      <c r="F14" s="12"/>
    </row>
    <row r="15" spans="1:6" ht="18" customHeight="1" thickBot="1" x14ac:dyDescent="0.3">
      <c r="A15" s="8"/>
      <c r="B15" s="178" t="s">
        <v>22</v>
      </c>
      <c r="C15" s="59">
        <f>+APLREV!E21-APLREV!E20-C13</f>
        <v>1481995</v>
      </c>
      <c r="D15" s="201">
        <v>1220729</v>
      </c>
      <c r="F15" s="12"/>
    </row>
    <row r="16" spans="1:6" ht="18" customHeight="1" x14ac:dyDescent="0.25">
      <c r="A16" s="8"/>
      <c r="B16" s="178" t="s">
        <v>57</v>
      </c>
      <c r="C16" s="116">
        <f>SUM(C7:C15)-1</f>
        <v>357142123.05897391</v>
      </c>
      <c r="D16" s="179">
        <f>SUM(D7:D15)+1</f>
        <v>375663832</v>
      </c>
      <c r="F16" s="12"/>
    </row>
    <row r="17" spans="1:10" ht="14.95" customHeight="1" x14ac:dyDescent="0.25">
      <c r="A17" s="8"/>
      <c r="B17" s="185"/>
      <c r="C17" s="211"/>
      <c r="D17" s="212"/>
    </row>
    <row r="18" spans="1:10" ht="14.95" customHeight="1" x14ac:dyDescent="0.25">
      <c r="A18" s="8"/>
      <c r="B18" s="53"/>
      <c r="C18" s="41"/>
      <c r="D18" s="41"/>
    </row>
    <row r="19" spans="1:10" ht="18" customHeight="1" x14ac:dyDescent="0.2">
      <c r="B19" s="175" t="s">
        <v>63</v>
      </c>
      <c r="C19" s="190"/>
      <c r="D19" s="191"/>
    </row>
    <row r="20" spans="1:10" ht="18" customHeight="1" x14ac:dyDescent="0.25">
      <c r="A20" s="8"/>
      <c r="B20" s="178" t="s">
        <v>5</v>
      </c>
      <c r="C20" s="116">
        <f>+APLREV!I21+APLREV!G19</f>
        <v>2600644.8597700894</v>
      </c>
      <c r="D20" s="179">
        <v>2799880</v>
      </c>
    </row>
    <row r="21" spans="1:10" ht="18" customHeight="1" x14ac:dyDescent="0.25">
      <c r="A21" s="8"/>
      <c r="B21" s="178" t="s">
        <v>1</v>
      </c>
      <c r="C21" s="58">
        <f>+ALLEXP!C24</f>
        <v>12513452.084735842</v>
      </c>
      <c r="D21" s="200">
        <v>12146562</v>
      </c>
    </row>
    <row r="22" spans="1:10" ht="18" customHeight="1" x14ac:dyDescent="0.25">
      <c r="A22" s="8"/>
      <c r="B22" s="178" t="s">
        <v>2</v>
      </c>
      <c r="C22" s="58">
        <f>+ALLEXP!G24</f>
        <v>303431086.05602139</v>
      </c>
      <c r="D22" s="200">
        <v>311476428</v>
      </c>
    </row>
    <row r="23" spans="1:10" ht="18" customHeight="1" x14ac:dyDescent="0.25">
      <c r="A23" s="8"/>
      <c r="B23" s="178" t="s">
        <v>21</v>
      </c>
      <c r="C23" s="58">
        <f>+ALLEXP!D24</f>
        <v>5209208.7647492224</v>
      </c>
      <c r="D23" s="200">
        <v>10718570</v>
      </c>
    </row>
    <row r="24" spans="1:10" ht="18" customHeight="1" x14ac:dyDescent="0.25">
      <c r="A24" s="8"/>
      <c r="B24" s="178" t="s">
        <v>24</v>
      </c>
      <c r="C24" s="58">
        <f>+ALLEXP!I24</f>
        <v>21962725.769323424</v>
      </c>
      <c r="D24" s="200">
        <v>27664701</v>
      </c>
    </row>
    <row r="25" spans="1:10" ht="18" customHeight="1" x14ac:dyDescent="0.25">
      <c r="A25" s="8"/>
      <c r="B25" s="178" t="s">
        <v>251</v>
      </c>
      <c r="C25" s="58">
        <f>+APLREV!G14+APLREV!G12+APLREV!G10</f>
        <v>1715156.6566860699</v>
      </c>
      <c r="D25" s="200">
        <v>1519076</v>
      </c>
    </row>
    <row r="26" spans="1:10" ht="18" customHeight="1" x14ac:dyDescent="0.25">
      <c r="A26" s="10"/>
      <c r="B26" s="178" t="s">
        <v>134</v>
      </c>
      <c r="C26" s="58">
        <f>+APLREV!E19</f>
        <v>2489131</v>
      </c>
      <c r="D26" s="200">
        <v>2909157</v>
      </c>
      <c r="E26" s="5"/>
      <c r="F26" s="5"/>
      <c r="G26" s="5"/>
      <c r="H26" s="5"/>
      <c r="I26" s="5"/>
      <c r="J26" s="5"/>
    </row>
    <row r="27" spans="1:10" ht="18" customHeight="1" x14ac:dyDescent="0.25">
      <c r="A27" s="8"/>
      <c r="B27" s="178" t="s">
        <v>135</v>
      </c>
      <c r="C27" s="58">
        <f>+APLREV!G18+APLREV!G20</f>
        <v>4884293.4114256622</v>
      </c>
      <c r="D27" s="200">
        <v>4388469</v>
      </c>
    </row>
    <row r="28" spans="1:10" ht="18" customHeight="1" thickBot="1" x14ac:dyDescent="0.3">
      <c r="A28" s="8"/>
      <c r="B28" s="178" t="s">
        <v>22</v>
      </c>
      <c r="C28" s="59">
        <f>+APLREV!E21-C26</f>
        <v>1494847</v>
      </c>
      <c r="D28" s="201">
        <v>1253128</v>
      </c>
    </row>
    <row r="29" spans="1:10" ht="18" customHeight="1" x14ac:dyDescent="0.25">
      <c r="A29" s="8"/>
      <c r="B29" s="178" t="s">
        <v>59</v>
      </c>
      <c r="C29" s="116">
        <f>SUM(C20:C28)-1</f>
        <v>356300544.60271168</v>
      </c>
      <c r="D29" s="179">
        <f>SUM(D20:D28)</f>
        <v>374875971</v>
      </c>
    </row>
    <row r="30" spans="1:10" ht="14.95" customHeight="1" x14ac:dyDescent="0.25">
      <c r="A30" s="8"/>
      <c r="B30" s="178"/>
      <c r="C30" s="7"/>
      <c r="D30" s="219"/>
    </row>
    <row r="31" spans="1:10" ht="14.95" customHeight="1" x14ac:dyDescent="0.25">
      <c r="A31" s="8"/>
      <c r="B31" s="222"/>
      <c r="C31" s="218"/>
      <c r="D31" s="218"/>
    </row>
    <row r="32" spans="1:10" ht="18" customHeight="1" x14ac:dyDescent="0.2">
      <c r="B32" s="220" t="s">
        <v>212</v>
      </c>
      <c r="C32" s="136">
        <v>-100000</v>
      </c>
      <c r="D32" s="221">
        <v>-200000</v>
      </c>
    </row>
    <row r="33" spans="1:4" ht="18" customHeight="1" x14ac:dyDescent="0.25">
      <c r="A33" s="8"/>
      <c r="B33" s="178"/>
      <c r="C33" s="58"/>
      <c r="D33" s="200"/>
    </row>
    <row r="34" spans="1:4" ht="18" customHeight="1" x14ac:dyDescent="0.2">
      <c r="B34" s="178" t="s">
        <v>144</v>
      </c>
      <c r="C34" s="58">
        <f>+C16-C29-'Unrestricted fund bal'!C35-1</f>
        <v>95870.8676878931</v>
      </c>
      <c r="D34" s="200">
        <v>46329</v>
      </c>
    </row>
    <row r="35" spans="1:4" ht="18" customHeight="1" x14ac:dyDescent="0.2">
      <c r="B35" s="178" t="s">
        <v>143</v>
      </c>
      <c r="C35" s="58">
        <f>+C14-C27</f>
        <v>745706.58857433777</v>
      </c>
      <c r="D35" s="200">
        <v>741531</v>
      </c>
    </row>
    <row r="36" spans="1:4" ht="18" customHeight="1" x14ac:dyDescent="0.2">
      <c r="B36" s="178" t="s">
        <v>220</v>
      </c>
      <c r="C36" s="68">
        <v>0</v>
      </c>
      <c r="D36" s="180">
        <v>0</v>
      </c>
    </row>
    <row r="37" spans="1:4" ht="18" customHeight="1" thickBot="1" x14ac:dyDescent="0.25">
      <c r="B37" s="178"/>
      <c r="C37" s="66"/>
      <c r="D37" s="213"/>
    </row>
    <row r="38" spans="1:4" ht="18" customHeight="1" x14ac:dyDescent="0.2">
      <c r="B38" s="178" t="s">
        <v>62</v>
      </c>
      <c r="C38" s="64">
        <f>+C35+C34+C36+C32+1</f>
        <v>741578.45626223087</v>
      </c>
      <c r="D38" s="183">
        <f>+D35+D34+D32+1</f>
        <v>587861</v>
      </c>
    </row>
    <row r="39" spans="1:4" ht="14.95" customHeight="1" x14ac:dyDescent="0.2">
      <c r="B39" s="178"/>
      <c r="C39" s="70"/>
      <c r="D39" s="182"/>
    </row>
    <row r="40" spans="1:4" ht="14.95" customHeight="1" x14ac:dyDescent="0.2">
      <c r="B40" s="222"/>
      <c r="C40" s="218"/>
      <c r="D40" s="218"/>
    </row>
    <row r="41" spans="1:4" ht="18" customHeight="1" x14ac:dyDescent="0.2">
      <c r="B41" s="220" t="s">
        <v>137</v>
      </c>
      <c r="C41" s="223"/>
      <c r="D41" s="224"/>
    </row>
    <row r="42" spans="1:4" ht="18" customHeight="1" thickBot="1" x14ac:dyDescent="0.25">
      <c r="B42" s="178" t="s">
        <v>138</v>
      </c>
      <c r="C42" s="60">
        <f>10483913+C34</f>
        <v>10579783.867687892</v>
      </c>
      <c r="D42" s="197">
        <f>10437584+D34</f>
        <v>10483913</v>
      </c>
    </row>
    <row r="43" spans="1:4" ht="18" customHeight="1" thickTop="1" thickBot="1" x14ac:dyDescent="0.25">
      <c r="B43" s="178" t="s">
        <v>139</v>
      </c>
      <c r="C43" s="72">
        <f>16974546+C35</f>
        <v>17720252.588574339</v>
      </c>
      <c r="D43" s="214">
        <f>16233015+D35</f>
        <v>16974546</v>
      </c>
    </row>
    <row r="44" spans="1:4" ht="18" customHeight="1" thickTop="1" thickBot="1" x14ac:dyDescent="0.25">
      <c r="B44" s="178" t="s">
        <v>140</v>
      </c>
      <c r="C44" s="73">
        <v>0</v>
      </c>
      <c r="D44" s="215">
        <v>0</v>
      </c>
    </row>
    <row r="45" spans="1:4" ht="16.3" thickTop="1" x14ac:dyDescent="0.25">
      <c r="A45" s="8"/>
      <c r="B45" s="216"/>
      <c r="C45" s="217"/>
      <c r="D45" s="210"/>
    </row>
  </sheetData>
  <customSheetViews>
    <customSheetView guid="{8970DFA1-A026-4639-BD60-39EC20285CCC}" showRuler="0" topLeftCell="A6">
      <selection activeCell="C34" sqref="C34"/>
    </customSheetView>
    <customSheetView guid="{AADB8EA3-75F0-4468-B5D5-C7110D6EC38B}" showRuler="0" topLeftCell="A6">
      <selection activeCell="C34" sqref="C34"/>
      <pageMargins left="0.75" right="0.75" top="1" bottom="1" header="0.5" footer="0.5"/>
      <pageSetup orientation="portrait" r:id="rId1"/>
      <headerFooter alignWithMargins="0"/>
    </customSheetView>
    <customSheetView guid="{1D9F4367-0C2F-46F1-9E55-939D20D76F5B}" showRuler="0" topLeftCell="A6">
      <selection activeCell="C34" sqref="C34"/>
      <pageMargins left="0.75" right="0.75" top="1" bottom="1" header="0.5" footer="0.5"/>
      <pageSetup orientation="portrait" r:id="rId2"/>
      <headerFooter alignWithMargins="0"/>
    </customSheetView>
    <customSheetView guid="{921A7AC6-7D1A-435F-A825-B8B8C1A90F20}" showRuler="0" topLeftCell="A6">
      <selection activeCell="C34" sqref="C34"/>
      <pageMargins left="0.75" right="0.75" top="1" bottom="1" header="0.5" footer="0.5"/>
      <pageSetup orientation="portrait" r:id="rId3"/>
      <headerFooter alignWithMargins="0"/>
    </customSheetView>
    <customSheetView guid="{ED9CD846-0F6B-4BF7-A940-412E425E8FCE}" showRuler="0" topLeftCell="A6">
      <selection activeCell="C34" sqref="C34"/>
      <pageMargins left="0.75" right="0.75" top="1" bottom="1" header="0.5" footer="0.5"/>
      <pageSetup orientation="portrait" r:id="rId4"/>
      <headerFooter alignWithMargins="0"/>
    </customSheetView>
    <customSheetView guid="{497CB486-623F-41B0-B370-EF2A82E78B1D}" showRuler="0" topLeftCell="A6">
      <selection activeCell="C34" sqref="C34"/>
      <pageMargins left="0.75" right="0.75" top="1" bottom="1" header="0.5" footer="0.5"/>
      <pageSetup orientation="portrait" r:id="rId5"/>
      <headerFooter alignWithMargins="0"/>
    </customSheetView>
    <customSheetView guid="{20CF2976-B2A7-4F04-88DC-0AB25CA8A6C6}" showRuler="0" topLeftCell="A6">
      <selection activeCell="C34" sqref="C34"/>
      <pageMargins left="0.75" right="0.75" top="1" bottom="1" header="0.5" footer="0.5"/>
      <pageSetup orientation="portrait" r:id="rId6"/>
      <headerFooter alignWithMargins="0"/>
    </customSheetView>
    <customSheetView guid="{CB724201-FBEC-4626-9DD9-AEC98BB80DB0}" showRuler="0" topLeftCell="A6">
      <selection activeCell="C34" sqref="C34"/>
      <pageMargins left="0.75" right="0.75" top="1" bottom="1" header="0.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91" orientation="portrait" r:id="rId8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4:G65"/>
  <sheetViews>
    <sheetView topLeftCell="A40" workbookViewId="0">
      <selection activeCell="F40" sqref="F40"/>
    </sheetView>
  </sheetViews>
  <sheetFormatPr defaultRowHeight="12.9" x14ac:dyDescent="0.2"/>
  <cols>
    <col min="5" max="5" width="16.75" customWidth="1"/>
    <col min="6" max="6" width="19.25" customWidth="1"/>
  </cols>
  <sheetData>
    <row r="4" spans="1:7" x14ac:dyDescent="0.2">
      <c r="A4" t="s">
        <v>83</v>
      </c>
    </row>
    <row r="6" spans="1:7" x14ac:dyDescent="0.2">
      <c r="A6" t="s">
        <v>1</v>
      </c>
      <c r="E6" s="12">
        <f>+SVCPLAN!C16</f>
        <v>12513452.084735842</v>
      </c>
      <c r="F6" t="s">
        <v>1</v>
      </c>
      <c r="G6" s="15">
        <f t="shared" ref="G6:G13" si="0">+E6/$E$14</f>
        <v>3.5120496555985647E-2</v>
      </c>
    </row>
    <row r="7" spans="1:7" x14ac:dyDescent="0.2">
      <c r="A7" t="s">
        <v>26</v>
      </c>
      <c r="E7" s="12">
        <f>+SVCPLAN!C23</f>
        <v>1656477</v>
      </c>
      <c r="F7" t="s">
        <v>15</v>
      </c>
      <c r="G7" s="15">
        <f t="shared" si="0"/>
        <v>4.6491003745108865E-3</v>
      </c>
    </row>
    <row r="8" spans="1:7" x14ac:dyDescent="0.2">
      <c r="A8" t="s">
        <v>21</v>
      </c>
      <c r="E8" s="12">
        <f>+SVCPLAN!C17</f>
        <v>5209208.7647492224</v>
      </c>
      <c r="F8" t="s">
        <v>84</v>
      </c>
      <c r="G8" s="15">
        <f t="shared" si="0"/>
        <v>1.4620266033938897E-2</v>
      </c>
    </row>
    <row r="9" spans="1:7" x14ac:dyDescent="0.2">
      <c r="A9" t="s">
        <v>85</v>
      </c>
      <c r="E9" s="12">
        <f>+SVCPLAN!C18</f>
        <v>3881001</v>
      </c>
      <c r="F9" t="s">
        <v>86</v>
      </c>
      <c r="G9" s="15">
        <f t="shared" si="0"/>
        <v>1.0892492441837178E-2</v>
      </c>
    </row>
    <row r="10" spans="1:7" x14ac:dyDescent="0.2">
      <c r="A10" t="s">
        <v>87</v>
      </c>
      <c r="E10" s="12">
        <f>+SVCPLAN!C19</f>
        <v>303431086.05602139</v>
      </c>
      <c r="F10" t="s">
        <v>2</v>
      </c>
      <c r="G10" s="15">
        <f t="shared" si="0"/>
        <v>0.85161555265862066</v>
      </c>
    </row>
    <row r="11" spans="1:7" x14ac:dyDescent="0.2">
      <c r="A11" t="s">
        <v>23</v>
      </c>
      <c r="E11" s="12">
        <f>+SVCPLAN!C20</f>
        <v>7497294.927881822</v>
      </c>
      <c r="F11" t="s">
        <v>216</v>
      </c>
      <c r="G11" s="15">
        <f t="shared" si="0"/>
        <v>2.1042052897223412E-2</v>
      </c>
    </row>
    <row r="12" spans="1:7" x14ac:dyDescent="0.2">
      <c r="A12" t="s">
        <v>28</v>
      </c>
      <c r="E12" s="12">
        <f>+SVCPLAN!C22</f>
        <v>153300</v>
      </c>
      <c r="F12" t="s">
        <v>5</v>
      </c>
      <c r="G12" s="15">
        <f t="shared" si="0"/>
        <v>4.3025474390077185E-4</v>
      </c>
    </row>
    <row r="13" spans="1:7" x14ac:dyDescent="0.2">
      <c r="A13" t="s">
        <v>24</v>
      </c>
      <c r="E13" s="12">
        <f>+SVCPLAN!C21</f>
        <v>21958725.769323424</v>
      </c>
      <c r="F13" t="s">
        <v>88</v>
      </c>
      <c r="G13" s="15">
        <f t="shared" si="0"/>
        <v>6.1629784293982581E-2</v>
      </c>
    </row>
    <row r="14" spans="1:7" x14ac:dyDescent="0.2">
      <c r="A14" t="s">
        <v>89</v>
      </c>
      <c r="E14" s="12">
        <f>SUM(E6:E13)</f>
        <v>356300545.60271168</v>
      </c>
      <c r="G14" s="15">
        <f>SUM(G6:G13)</f>
        <v>1</v>
      </c>
    </row>
    <row r="16" spans="1:7" x14ac:dyDescent="0.2">
      <c r="A16" t="s">
        <v>90</v>
      </c>
    </row>
    <row r="18" spans="1:7" x14ac:dyDescent="0.2">
      <c r="A18" t="s">
        <v>91</v>
      </c>
      <c r="E18" s="12">
        <f>+ALLEXP!M8+ALLEXP!M9-ALLEXP!J8-ALLEXP!J9</f>
        <v>24200850.943085577</v>
      </c>
      <c r="F18" t="s">
        <v>92</v>
      </c>
      <c r="G18" s="15">
        <f t="shared" ref="G18:G23" si="1">+E18/$E$24</f>
        <v>6.7922576080154479E-2</v>
      </c>
    </row>
    <row r="19" spans="1:7" x14ac:dyDescent="0.2">
      <c r="A19" t="s">
        <v>93</v>
      </c>
      <c r="E19" s="12">
        <f>+ALLEXP!M11-ALLEXP!J11</f>
        <v>5236969</v>
      </c>
      <c r="F19" t="s">
        <v>114</v>
      </c>
      <c r="G19" s="15">
        <f t="shared" si="1"/>
        <v>1.4698178430520847E-2</v>
      </c>
    </row>
    <row r="20" spans="1:7" x14ac:dyDescent="0.2">
      <c r="A20" t="s">
        <v>95</v>
      </c>
      <c r="E20" s="12">
        <f>+ALLEXP!M22</f>
        <v>316491931</v>
      </c>
      <c r="F20" t="s">
        <v>96</v>
      </c>
      <c r="G20" s="15">
        <f t="shared" si="1"/>
        <v>0.88827237160618899</v>
      </c>
    </row>
    <row r="21" spans="1:7" x14ac:dyDescent="0.2">
      <c r="A21" t="s">
        <v>97</v>
      </c>
      <c r="E21" s="12">
        <f>+ALLEXP!M13+ALLEXP!M17+ALLEXP!M12-ALLEXP!J12-ALLEXP!J13-ALLEXP!J17</f>
        <v>5573801.4615046531</v>
      </c>
      <c r="F21" t="s">
        <v>98</v>
      </c>
      <c r="G21" s="15">
        <f t="shared" si="1"/>
        <v>1.5643538928241368E-2</v>
      </c>
    </row>
    <row r="22" spans="1:7" x14ac:dyDescent="0.2">
      <c r="A22" t="s">
        <v>9</v>
      </c>
      <c r="E22" s="12">
        <f>-ALLEXP!J10</f>
        <v>2945243.59540977</v>
      </c>
      <c r="F22" t="s">
        <v>9</v>
      </c>
      <c r="G22" s="15">
        <f t="shared" si="1"/>
        <v>8.2661776089722038E-3</v>
      </c>
    </row>
    <row r="23" spans="1:7" x14ac:dyDescent="0.2">
      <c r="A23" t="s">
        <v>15</v>
      </c>
      <c r="E23" s="12">
        <f>+ALLEXP!M21+ALLEXP!M15-ALLEXP!J15</f>
        <v>1851750</v>
      </c>
      <c r="F23" t="s">
        <v>15</v>
      </c>
      <c r="G23" s="15">
        <f t="shared" si="1"/>
        <v>5.1971573459222266E-3</v>
      </c>
    </row>
    <row r="24" spans="1:7" x14ac:dyDescent="0.2">
      <c r="A24" t="s">
        <v>6</v>
      </c>
      <c r="E24" s="12">
        <f>SUM(E18:E23)</f>
        <v>356300545.99999994</v>
      </c>
    </row>
    <row r="26" spans="1:7" x14ac:dyDescent="0.2">
      <c r="A26" t="s">
        <v>99</v>
      </c>
    </row>
    <row r="28" spans="1:7" x14ac:dyDescent="0.2">
      <c r="A28" t="s">
        <v>91</v>
      </c>
      <c r="E28" s="12">
        <f>+INDIRECT!B11</f>
        <v>2041995.0569144227</v>
      </c>
      <c r="F28" t="s">
        <v>92</v>
      </c>
      <c r="G28" s="13">
        <f t="shared" ref="G28:G35" si="2">+E28/$E$36</f>
        <v>0.6933194728363915</v>
      </c>
    </row>
    <row r="29" spans="1:7" x14ac:dyDescent="0.2">
      <c r="A29" t="s">
        <v>100</v>
      </c>
      <c r="E29" s="12">
        <f>+INDIRECT!B13+INDIRECT!B14+INDIRECT!B15+INDIRECT!B12</f>
        <v>66500</v>
      </c>
      <c r="F29" t="s">
        <v>94</v>
      </c>
      <c r="G29" s="13">
        <f t="shared" si="2"/>
        <v>2.2578774021759188E-2</v>
      </c>
    </row>
    <row r="30" spans="1:7" x14ac:dyDescent="0.2">
      <c r="A30" t="s">
        <v>10</v>
      </c>
      <c r="E30" s="12">
        <f>+INDIRECT!B16</f>
        <v>74622</v>
      </c>
      <c r="F30" t="s">
        <v>10</v>
      </c>
      <c r="G30" s="13">
        <f t="shared" si="2"/>
        <v>2.5336440226341565E-2</v>
      </c>
    </row>
    <row r="31" spans="1:7" x14ac:dyDescent="0.2">
      <c r="A31" t="s">
        <v>52</v>
      </c>
      <c r="E31" s="12">
        <f>+INDIRECT!B33</f>
        <v>315000</v>
      </c>
      <c r="F31" t="s">
        <v>101</v>
      </c>
      <c r="G31" s="13">
        <f t="shared" si="2"/>
        <v>0.10695208747149088</v>
      </c>
    </row>
    <row r="32" spans="1:7" x14ac:dyDescent="0.2">
      <c r="A32" t="s">
        <v>11</v>
      </c>
      <c r="E32" s="12">
        <f>+INDIRECT!B17</f>
        <v>123675</v>
      </c>
      <c r="F32" t="s">
        <v>11</v>
      </c>
      <c r="G32" s="13">
        <f t="shared" si="2"/>
        <v>4.1991426723925827E-2</v>
      </c>
    </row>
    <row r="33" spans="1:7" x14ac:dyDescent="0.2">
      <c r="A33" t="s">
        <v>102</v>
      </c>
      <c r="E33" s="12">
        <f>+INDIRECT!B18</f>
        <v>14253</v>
      </c>
      <c r="F33" t="s">
        <v>102</v>
      </c>
      <c r="G33" s="13">
        <f t="shared" si="2"/>
        <v>4.8393273102576495E-3</v>
      </c>
    </row>
    <row r="34" spans="1:7" x14ac:dyDescent="0.2">
      <c r="A34" t="s">
        <v>103</v>
      </c>
      <c r="E34" s="12">
        <f>+INDIRECT!B30</f>
        <v>21000</v>
      </c>
      <c r="F34" t="s">
        <v>104</v>
      </c>
      <c r="G34" s="13">
        <f t="shared" si="2"/>
        <v>7.1301391647660591E-3</v>
      </c>
    </row>
    <row r="35" spans="1:7" x14ac:dyDescent="0.2">
      <c r="A35" t="s">
        <v>105</v>
      </c>
      <c r="E35" s="12">
        <f>+ALLEXP!J17-E33-E31</f>
        <v>288199</v>
      </c>
      <c r="F35" t="s">
        <v>98</v>
      </c>
      <c r="G35" s="13">
        <f t="shared" si="2"/>
        <v>9.78523322450673E-2</v>
      </c>
    </row>
    <row r="36" spans="1:7" x14ac:dyDescent="0.2">
      <c r="A36" t="s">
        <v>6</v>
      </c>
      <c r="E36" s="12">
        <f>SUM(E28:E35)</f>
        <v>2945244.0569144227</v>
      </c>
    </row>
    <row r="38" spans="1:7" x14ac:dyDescent="0.2">
      <c r="A38" t="s">
        <v>106</v>
      </c>
    </row>
    <row r="40" spans="1:7" x14ac:dyDescent="0.2">
      <c r="A40" t="s">
        <v>107</v>
      </c>
      <c r="E40" s="12">
        <f>+'Unrestricted fund bal'!C17</f>
        <v>6913370.8597700894</v>
      </c>
      <c r="F40" s="6" t="s">
        <v>260</v>
      </c>
      <c r="G40" s="13">
        <f>+E40/E42</f>
        <v>1.9403200296443251E-2</v>
      </c>
    </row>
    <row r="41" spans="1:7" x14ac:dyDescent="0.2">
      <c r="A41" t="s">
        <v>108</v>
      </c>
      <c r="E41" s="12">
        <f>+E24-E40</f>
        <v>349387175.14022982</v>
      </c>
      <c r="F41" s="6" t="s">
        <v>259</v>
      </c>
      <c r="G41" s="13">
        <f>+E41/E42</f>
        <v>0.98059679970355684</v>
      </c>
    </row>
    <row r="42" spans="1:7" x14ac:dyDescent="0.2">
      <c r="A42" t="s">
        <v>6</v>
      </c>
      <c r="E42" s="12">
        <f>SUM(E40:E41)</f>
        <v>356300545.99999988</v>
      </c>
    </row>
    <row r="44" spans="1:7" x14ac:dyDescent="0.2">
      <c r="A44" t="s">
        <v>109</v>
      </c>
    </row>
    <row r="46" spans="1:7" x14ac:dyDescent="0.2">
      <c r="A46" t="s">
        <v>127</v>
      </c>
      <c r="E46" s="12">
        <f>+'Unrestricted fund bal'!C9</f>
        <v>395538</v>
      </c>
      <c r="F46" t="s">
        <v>110</v>
      </c>
      <c r="G46" s="13">
        <f t="shared" ref="G46:G53" si="3">+E46/$E$54</f>
        <v>5.7213479216295653E-2</v>
      </c>
    </row>
    <row r="47" spans="1:7" x14ac:dyDescent="0.2">
      <c r="A47" t="s">
        <v>55</v>
      </c>
      <c r="E47" s="12">
        <f>+'Unrestricted fund bal'!C10</f>
        <v>175000</v>
      </c>
      <c r="F47" t="s">
        <v>111</v>
      </c>
      <c r="G47" s="13">
        <f t="shared" si="3"/>
        <v>2.5313266646571856E-2</v>
      </c>
    </row>
    <row r="48" spans="1:7" x14ac:dyDescent="0.2">
      <c r="A48" t="s">
        <v>56</v>
      </c>
      <c r="E48" s="12">
        <f>+'Unrestricted fund bal'!C11</f>
        <v>495057</v>
      </c>
      <c r="F48" t="s">
        <v>146</v>
      </c>
      <c r="G48" s="13">
        <f t="shared" si="3"/>
        <v>7.1608627692868132E-2</v>
      </c>
    </row>
    <row r="49" spans="1:7" x14ac:dyDescent="0.2">
      <c r="A49" t="s">
        <v>145</v>
      </c>
      <c r="E49" s="12">
        <f>+'Unrestricted fund bal'!C12</f>
        <v>3309336</v>
      </c>
      <c r="F49" t="s">
        <v>145</v>
      </c>
      <c r="G49" s="13">
        <f t="shared" si="3"/>
        <v>0.47868631194914013</v>
      </c>
    </row>
    <row r="50" spans="1:7" x14ac:dyDescent="0.2">
      <c r="A50" t="s">
        <v>25</v>
      </c>
      <c r="E50" s="12">
        <f>+'Unrestricted fund bal'!C13</f>
        <v>34095</v>
      </c>
      <c r="F50" t="s">
        <v>25</v>
      </c>
      <c r="G50" s="13">
        <f t="shared" si="3"/>
        <v>4.9317475789420993E-3</v>
      </c>
    </row>
    <row r="51" spans="1:7" x14ac:dyDescent="0.2">
      <c r="A51" t="s">
        <v>147</v>
      </c>
      <c r="E51" s="40">
        <f>+'Unrestricted fund bal'!C14</f>
        <v>904344.85977008927</v>
      </c>
      <c r="F51" t="s">
        <v>147</v>
      </c>
      <c r="G51" s="13">
        <f t="shared" si="3"/>
        <v>0.13081098614752515</v>
      </c>
    </row>
    <row r="52" spans="1:7" x14ac:dyDescent="0.2">
      <c r="A52" t="s">
        <v>246</v>
      </c>
      <c r="E52" s="12">
        <f>+'Unrestricted fund bal'!C15</f>
        <v>1500000</v>
      </c>
      <c r="F52" t="s">
        <v>247</v>
      </c>
      <c r="G52" s="13">
        <f t="shared" si="3"/>
        <v>0.21697085697061591</v>
      </c>
    </row>
    <row r="53" spans="1:7" x14ac:dyDescent="0.2">
      <c r="A53" t="s">
        <v>211</v>
      </c>
      <c r="E53" s="40">
        <f>+'Unrestricted fund bal'!C16</f>
        <v>100000</v>
      </c>
      <c r="F53" t="s">
        <v>211</v>
      </c>
      <c r="G53" s="13">
        <f t="shared" si="3"/>
        <v>1.4464723798041061E-2</v>
      </c>
    </row>
    <row r="54" spans="1:7" x14ac:dyDescent="0.2">
      <c r="A54" t="s">
        <v>6</v>
      </c>
      <c r="E54" s="12">
        <f>SUM(E46:E53)</f>
        <v>6913370.8597700894</v>
      </c>
    </row>
    <row r="56" spans="1:7" x14ac:dyDescent="0.2">
      <c r="A56" t="s">
        <v>128</v>
      </c>
    </row>
    <row r="58" spans="1:7" x14ac:dyDescent="0.2">
      <c r="A58" s="6" t="s">
        <v>1</v>
      </c>
      <c r="B58" s="6"/>
      <c r="C58" s="6"/>
      <c r="D58" s="6"/>
      <c r="E58" s="41">
        <f>+'Unrestricted fund bal'!C21</f>
        <v>201817</v>
      </c>
      <c r="F58" t="s">
        <v>1</v>
      </c>
      <c r="G58" s="13">
        <f t="shared" ref="G58:G64" si="4">+E58/$E$65</f>
        <v>2.9646276882997796E-2</v>
      </c>
    </row>
    <row r="59" spans="1:7" x14ac:dyDescent="0.2">
      <c r="A59" s="6" t="s">
        <v>21</v>
      </c>
      <c r="B59" s="6"/>
      <c r="C59" s="6"/>
      <c r="D59" s="6"/>
      <c r="E59" s="41">
        <f>+'Unrestricted fund bal'!C22</f>
        <v>682849.13231220096</v>
      </c>
      <c r="F59" t="s">
        <v>112</v>
      </c>
      <c r="G59" s="13">
        <f t="shared" si="4"/>
        <v>0.10030837068156948</v>
      </c>
    </row>
    <row r="60" spans="1:7" x14ac:dyDescent="0.2">
      <c r="A60" s="6" t="s">
        <v>22</v>
      </c>
      <c r="B60" s="6"/>
      <c r="C60" s="6"/>
      <c r="D60" s="6"/>
      <c r="E60" s="41">
        <f>+'Unrestricted fund bal'!C23</f>
        <v>3322188</v>
      </c>
      <c r="F60" t="s">
        <v>113</v>
      </c>
      <c r="G60" s="13">
        <f t="shared" si="4"/>
        <v>0.48801887504706087</v>
      </c>
    </row>
    <row r="61" spans="1:7" x14ac:dyDescent="0.2">
      <c r="A61" s="6" t="s">
        <v>58</v>
      </c>
      <c r="B61" s="6"/>
      <c r="C61" s="6"/>
      <c r="D61" s="6"/>
      <c r="E61" s="41">
        <f>+'Unrestricted fund bal'!C26</f>
        <v>98150</v>
      </c>
      <c r="F61" t="s">
        <v>5</v>
      </c>
      <c r="G61" s="13">
        <f t="shared" si="4"/>
        <v>1.4417923544925521E-2</v>
      </c>
    </row>
    <row r="62" spans="1:7" x14ac:dyDescent="0.2">
      <c r="A62" s="6" t="s">
        <v>147</v>
      </c>
      <c r="B62" s="6"/>
      <c r="C62" s="6"/>
      <c r="D62" s="6"/>
      <c r="E62" s="41">
        <f>+'Unrestricted fund bal'!C25</f>
        <v>904344.85977008927</v>
      </c>
      <c r="F62" t="s">
        <v>147</v>
      </c>
      <c r="G62" s="13">
        <f t="shared" si="4"/>
        <v>0.13284539018249147</v>
      </c>
    </row>
    <row r="63" spans="1:7" x14ac:dyDescent="0.2">
      <c r="A63" s="6" t="s">
        <v>133</v>
      </c>
      <c r="B63" s="6"/>
      <c r="C63" s="6"/>
      <c r="D63" s="6"/>
      <c r="E63" s="41">
        <f>+'Unrestricted fund bal'!C24</f>
        <v>55150.000000000116</v>
      </c>
      <c r="F63" t="s">
        <v>133</v>
      </c>
      <c r="G63" s="13">
        <f t="shared" si="4"/>
        <v>8.1013599949326959E-3</v>
      </c>
    </row>
    <row r="64" spans="1:7" x14ac:dyDescent="0.2">
      <c r="A64" s="6" t="s">
        <v>15</v>
      </c>
      <c r="B64" s="6"/>
      <c r="C64" s="6"/>
      <c r="D64" s="6"/>
      <c r="E64" s="41">
        <f>+'Unrestricted fund bal'!C28</f>
        <v>1543000</v>
      </c>
      <c r="F64" t="s">
        <v>15</v>
      </c>
      <c r="G64" s="13">
        <f t="shared" si="4"/>
        <v>0.22666180366602218</v>
      </c>
    </row>
    <row r="65" spans="1:5" x14ac:dyDescent="0.2">
      <c r="A65" s="6" t="s">
        <v>6</v>
      </c>
      <c r="B65" s="6"/>
      <c r="C65" s="6"/>
      <c r="D65" s="6"/>
      <c r="E65" s="12">
        <f>SUM(E58:E64)</f>
        <v>6807498.9920822904</v>
      </c>
    </row>
  </sheetData>
  <customSheetViews>
    <customSheetView guid="{8970DFA1-A026-4639-BD60-39EC20285CCC}" showRuler="0">
      <selection activeCell="L42" sqref="L42"/>
    </customSheetView>
    <customSheetView guid="{AADB8EA3-75F0-4468-B5D5-C7110D6EC38B}" showRuler="0">
      <selection activeCell="L42" sqref="L42"/>
      <pageMargins left="0.75" right="0.75" top="1" bottom="1" header="0.5" footer="0.5"/>
      <pageSetup orientation="portrait" r:id="rId1"/>
      <headerFooter alignWithMargins="0"/>
    </customSheetView>
    <customSheetView guid="{1D9F4367-0C2F-46F1-9E55-939D20D76F5B}" showRuler="0">
      <selection activeCell="L42" sqref="L42"/>
      <pageMargins left="0.75" right="0.75" top="1" bottom="1" header="0.5" footer="0.5"/>
      <pageSetup orientation="portrait" r:id="rId2"/>
      <headerFooter alignWithMargins="0"/>
    </customSheetView>
    <customSheetView guid="{921A7AC6-7D1A-435F-A825-B8B8C1A90F20}" showRuler="0">
      <selection activeCell="L42" sqref="L42"/>
      <pageMargins left="0.75" right="0.75" top="1" bottom="1" header="0.5" footer="0.5"/>
      <pageSetup orientation="portrait" r:id="rId3"/>
      <headerFooter alignWithMargins="0"/>
    </customSheetView>
    <customSheetView guid="{ED9CD846-0F6B-4BF7-A940-412E425E8FCE}" showRuler="0">
      <selection activeCell="L42" sqref="L42"/>
      <pageMargins left="0.75" right="0.75" top="1" bottom="1" header="0.5" footer="0.5"/>
      <pageSetup orientation="portrait" r:id="rId4"/>
      <headerFooter alignWithMargins="0"/>
    </customSheetView>
    <customSheetView guid="{497CB486-623F-41B0-B370-EF2A82E78B1D}" showRuler="0">
      <selection activeCell="L42" sqref="L42"/>
      <pageMargins left="0.75" right="0.75" top="1" bottom="1" header="0.5" footer="0.5"/>
      <pageSetup orientation="portrait" r:id="rId5"/>
      <headerFooter alignWithMargins="0"/>
    </customSheetView>
    <customSheetView guid="{20CF2976-B2A7-4F04-88DC-0AB25CA8A6C6}" showRuler="0">
      <selection activeCell="L42" sqref="L42"/>
      <pageMargins left="0.75" right="0.75" top="1" bottom="1" header="0.5" footer="0.5"/>
      <pageSetup orientation="portrait" r:id="rId6"/>
      <headerFooter alignWithMargins="0"/>
    </customSheetView>
    <customSheetView guid="{CB724201-FBEC-4626-9DD9-AEC98BB80DB0}" showRuler="0">
      <selection activeCell="L42" sqref="L42"/>
      <pageMargins left="0.75" right="0.75" top="1" bottom="1" header="0.5" footer="0.5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85" orientation="portrait" r:id="rId8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R27" sqref="R27"/>
    </sheetView>
  </sheetViews>
  <sheetFormatPr defaultRowHeight="12.9" x14ac:dyDescent="0.2"/>
  <sheetData/>
  <customSheetViews>
    <customSheetView guid="{8970DFA1-A026-4639-BD60-39EC20285CCC}" showRuler="0"/>
    <customSheetView guid="{AADB8EA3-75F0-4468-B5D5-C7110D6EC38B}" showRuler="0">
      <pageMargins left="0.75" right="0.75" top="1" bottom="1" header="0.5" footer="0.5"/>
      <headerFooter alignWithMargins="0"/>
    </customSheetView>
    <customSheetView guid="{1D9F4367-0C2F-46F1-9E55-939D20D76F5B}" showRuler="0">
      <pageMargins left="0.75" right="0.75" top="1" bottom="1" header="0.5" footer="0.5"/>
      <headerFooter alignWithMargins="0"/>
    </customSheetView>
    <customSheetView guid="{921A7AC6-7D1A-435F-A825-B8B8C1A90F20}" showRuler="0">
      <pageMargins left="0.75" right="0.75" top="1" bottom="1" header="0.5" footer="0.5"/>
      <headerFooter alignWithMargins="0"/>
    </customSheetView>
    <customSheetView guid="{ED9CD846-0F6B-4BF7-A940-412E425E8FCE}" showRuler="0">
      <pageMargins left="0.75" right="0.75" top="1" bottom="1" header="0.5" footer="0.5"/>
      <headerFooter alignWithMargins="0"/>
    </customSheetView>
    <customSheetView guid="{497CB486-623F-41B0-B370-EF2A82E78B1D}" showRuler="0">
      <pageMargins left="0.75" right="0.75" top="1" bottom="1" header="0.5" footer="0.5"/>
      <headerFooter alignWithMargins="0"/>
    </customSheetView>
    <customSheetView guid="{20CF2976-B2A7-4F04-88DC-0AB25CA8A6C6}" showRuler="0">
      <pageMargins left="0.75" right="0.75" top="1" bottom="1" header="0.5" footer="0.5"/>
      <headerFooter alignWithMargins="0"/>
    </customSheetView>
    <customSheetView guid="{CB724201-FBEC-4626-9DD9-AEC98BB80DB0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H70"/>
  <sheetViews>
    <sheetView topLeftCell="A13" workbookViewId="0">
      <selection activeCell="A3" sqref="A3"/>
    </sheetView>
  </sheetViews>
  <sheetFormatPr defaultRowHeight="12.9" x14ac:dyDescent="0.2"/>
  <cols>
    <col min="1" max="1" width="25.375" customWidth="1"/>
    <col min="2" max="2" width="10.125" bestFit="1" customWidth="1"/>
    <col min="3" max="3" width="9.25" style="29" bestFit="1" customWidth="1"/>
    <col min="4" max="4" width="10.25" style="36" customWidth="1"/>
    <col min="5" max="5" width="9.25" style="38" bestFit="1" customWidth="1"/>
    <col min="6" max="6" width="9.375" style="29" customWidth="1"/>
    <col min="7" max="8" width="9.125" style="29"/>
    <col min="9" max="9" width="11.25" style="29" customWidth="1"/>
    <col min="10" max="13" width="9.125" style="36"/>
    <col min="14" max="14" width="9.125" style="38"/>
    <col min="15" max="15" width="9.125" style="36"/>
    <col min="16" max="16" width="11.875" style="29" customWidth="1"/>
    <col min="17" max="17" width="13.375" style="36" customWidth="1"/>
    <col min="18" max="18" width="14.125" style="36" customWidth="1"/>
    <col min="19" max="19" width="12.375" style="36" customWidth="1"/>
    <col min="20" max="22" width="9.125" style="36"/>
    <col min="23" max="23" width="9.125" style="38"/>
    <col min="24" max="25" width="9.125" style="29"/>
    <col min="26" max="26" width="13.375" style="36" customWidth="1"/>
    <col min="27" max="27" width="14.375" style="29" bestFit="1" customWidth="1"/>
    <col min="28" max="28" width="16.25" style="29" bestFit="1" customWidth="1"/>
    <col min="29" max="29" width="9.125" style="29"/>
    <col min="30" max="31" width="9.125" style="31"/>
    <col min="32" max="32" width="14.375" style="31" bestFit="1" customWidth="1"/>
    <col min="33" max="34" width="9.125" style="31"/>
  </cols>
  <sheetData>
    <row r="3" spans="1:34" x14ac:dyDescent="0.2"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36" t="e">
        <f>#REF!</f>
        <v>#REF!</v>
      </c>
      <c r="K3" s="36" t="e">
        <f>#REF!</f>
        <v>#REF!</v>
      </c>
      <c r="L3" s="36" t="e">
        <f>#REF!</f>
        <v>#REF!</v>
      </c>
      <c r="M3" s="36" t="e">
        <f>#REF!</f>
        <v>#REF!</v>
      </c>
      <c r="N3" s="38" t="e">
        <f>#REF!</f>
        <v>#REF!</v>
      </c>
      <c r="O3" s="36" t="e">
        <f>#REF!</f>
        <v>#REF!</v>
      </c>
      <c r="P3" s="29" t="e">
        <f>#REF!</f>
        <v>#REF!</v>
      </c>
      <c r="Q3" s="36" t="e">
        <f>#REF!</f>
        <v>#REF!</v>
      </c>
      <c r="R3" s="36" t="e">
        <f>#REF!</f>
        <v>#REF!</v>
      </c>
      <c r="S3" s="36" t="e">
        <f>#REF!</f>
        <v>#REF!</v>
      </c>
      <c r="T3" s="36" t="e">
        <f>#REF!</f>
        <v>#REF!</v>
      </c>
      <c r="U3" s="36" t="e">
        <f>#REF!</f>
        <v>#REF!</v>
      </c>
      <c r="V3" s="36" t="e">
        <f>#REF!</f>
        <v>#REF!</v>
      </c>
      <c r="W3" s="38" t="e">
        <f>#REF!</f>
        <v>#REF!</v>
      </c>
      <c r="X3" s="29" t="e">
        <f>#REF!</f>
        <v>#REF!</v>
      </c>
      <c r="Y3" s="29" t="e">
        <f>#REF!</f>
        <v>#REF!</v>
      </c>
      <c r="Z3" s="36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</row>
    <row r="4" spans="1:34" x14ac:dyDescent="0.2">
      <c r="F4" s="29" t="e">
        <f>#REF!</f>
        <v>#REF!</v>
      </c>
      <c r="G4" s="29" t="e">
        <f>#REF!</f>
        <v>#REF!</v>
      </c>
      <c r="H4" s="29" t="e">
        <f>#REF!</f>
        <v>#REF!</v>
      </c>
      <c r="I4" s="29" t="e">
        <f>#REF!</f>
        <v>#REF!</v>
      </c>
      <c r="J4" s="36" t="e">
        <f>#REF!</f>
        <v>#REF!</v>
      </c>
      <c r="K4" s="36" t="e">
        <f>#REF!</f>
        <v>#REF!</v>
      </c>
      <c r="L4" s="36" t="e">
        <f>#REF!</f>
        <v>#REF!</v>
      </c>
      <c r="M4" s="36" t="e">
        <f>#REF!</f>
        <v>#REF!</v>
      </c>
      <c r="N4" s="38" t="e">
        <f>#REF!</f>
        <v>#REF!</v>
      </c>
      <c r="O4" s="36" t="e">
        <f>#REF!</f>
        <v>#REF!</v>
      </c>
      <c r="P4" s="29" t="e">
        <f>#REF!</f>
        <v>#REF!</v>
      </c>
      <c r="Q4" s="36" t="e">
        <f>#REF!</f>
        <v>#REF!</v>
      </c>
      <c r="R4" s="36" t="e">
        <f>#REF!</f>
        <v>#REF!</v>
      </c>
      <c r="S4" s="36" t="e">
        <f>#REF!</f>
        <v>#REF!</v>
      </c>
      <c r="T4" s="36" t="e">
        <f>#REF!</f>
        <v>#REF!</v>
      </c>
      <c r="U4" s="36" t="e">
        <f>#REF!</f>
        <v>#REF!</v>
      </c>
      <c r="V4" s="36" t="e">
        <f>#REF!</f>
        <v>#REF!</v>
      </c>
      <c r="W4" s="38" t="e">
        <f>#REF!</f>
        <v>#REF!</v>
      </c>
      <c r="X4" s="29" t="e">
        <f>#REF!</f>
        <v>#REF!</v>
      </c>
      <c r="Y4" s="29" t="e">
        <f>#REF!</f>
        <v>#REF!</v>
      </c>
      <c r="Z4" s="36" t="e">
        <f>#REF!</f>
        <v>#REF!</v>
      </c>
      <c r="AA4" s="29" t="e">
        <f>#REF!</f>
        <v>#REF!</v>
      </c>
      <c r="AB4" s="29" t="e">
        <f>#REF!</f>
        <v>#REF!</v>
      </c>
      <c r="AC4" s="29" t="e">
        <f>#REF!</f>
        <v>#REF!</v>
      </c>
    </row>
    <row r="5" spans="1:34" x14ac:dyDescent="0.2">
      <c r="A5" t="e">
        <f>#REF!</f>
        <v>#REF!</v>
      </c>
      <c r="B5">
        <v>200</v>
      </c>
      <c r="C5" s="29">
        <v>201</v>
      </c>
      <c r="D5" s="36">
        <v>202</v>
      </c>
      <c r="E5" s="38">
        <v>203</v>
      </c>
      <c r="F5" s="29" t="e">
        <f>#REF!</f>
        <v>#REF!</v>
      </c>
      <c r="G5" s="29" t="e">
        <f>#REF!</f>
        <v>#REF!</v>
      </c>
      <c r="H5" s="29" t="e">
        <f>#REF!</f>
        <v>#REF!</v>
      </c>
      <c r="I5" s="29" t="e">
        <f>#REF!</f>
        <v>#REF!</v>
      </c>
      <c r="J5" s="36" t="e">
        <f>#REF!</f>
        <v>#REF!</v>
      </c>
      <c r="K5" s="36" t="e">
        <f>#REF!</f>
        <v>#REF!</v>
      </c>
      <c r="L5" s="36" t="e">
        <f>#REF!</f>
        <v>#REF!</v>
      </c>
      <c r="M5" s="36" t="e">
        <f>#REF!</f>
        <v>#REF!</v>
      </c>
      <c r="N5" s="38" t="e">
        <f>#REF!</f>
        <v>#REF!</v>
      </c>
      <c r="O5" s="36" t="e">
        <f>#REF!</f>
        <v>#REF!</v>
      </c>
      <c r="P5" s="29" t="e">
        <f>#REF!</f>
        <v>#REF!</v>
      </c>
      <c r="Q5" s="36" t="e">
        <f>#REF!</f>
        <v>#REF!</v>
      </c>
      <c r="R5" s="36" t="e">
        <f>#REF!</f>
        <v>#REF!</v>
      </c>
      <c r="S5" s="36" t="e">
        <f>#REF!</f>
        <v>#REF!</v>
      </c>
      <c r="T5" s="36" t="e">
        <f>#REF!</f>
        <v>#REF!</v>
      </c>
      <c r="U5" s="36" t="e">
        <f>#REF!</f>
        <v>#REF!</v>
      </c>
      <c r="V5" s="36" t="e">
        <f>#REF!</f>
        <v>#REF!</v>
      </c>
      <c r="W5" s="38" t="e">
        <f>#REF!</f>
        <v>#REF!</v>
      </c>
      <c r="X5" s="29" t="e">
        <f>#REF!</f>
        <v>#REF!</v>
      </c>
      <c r="Y5" s="29" t="e">
        <f>#REF!</f>
        <v>#REF!</v>
      </c>
      <c r="Z5" s="36" t="e">
        <f>#REF!</f>
        <v>#REF!</v>
      </c>
      <c r="AA5" s="29" t="e">
        <f>#REF!</f>
        <v>#REF!</v>
      </c>
      <c r="AB5" s="29" t="e">
        <f>#REF!</f>
        <v>#REF!</v>
      </c>
      <c r="AC5" s="29" t="e">
        <f>#REF!</f>
        <v>#REF!</v>
      </c>
    </row>
    <row r="6" spans="1:34" x14ac:dyDescent="0.2">
      <c r="F6" s="29" t="e">
        <f>#REF!</f>
        <v>#REF!</v>
      </c>
      <c r="G6" s="29" t="e">
        <f>#REF!</f>
        <v>#REF!</v>
      </c>
      <c r="H6" s="29" t="e">
        <f>#REF!</f>
        <v>#REF!</v>
      </c>
      <c r="I6" s="29" t="e">
        <f>#REF!</f>
        <v>#REF!</v>
      </c>
      <c r="J6" s="36" t="e">
        <f>#REF!</f>
        <v>#REF!</v>
      </c>
      <c r="K6" s="36" t="e">
        <f>#REF!</f>
        <v>#REF!</v>
      </c>
      <c r="L6" s="36" t="e">
        <f>#REF!</f>
        <v>#REF!</v>
      </c>
      <c r="M6" s="36" t="e">
        <f>#REF!</f>
        <v>#REF!</v>
      </c>
      <c r="N6" s="38" t="e">
        <f>#REF!</f>
        <v>#REF!</v>
      </c>
      <c r="O6" s="36" t="e">
        <f>#REF!</f>
        <v>#REF!</v>
      </c>
      <c r="P6" s="29" t="e">
        <f>#REF!</f>
        <v>#REF!</v>
      </c>
      <c r="Q6" s="36" t="e">
        <f>#REF!</f>
        <v>#REF!</v>
      </c>
      <c r="R6" s="36" t="e">
        <f>#REF!</f>
        <v>#REF!</v>
      </c>
      <c r="S6" s="36" t="e">
        <f>#REF!</f>
        <v>#REF!</v>
      </c>
      <c r="T6" s="36" t="e">
        <f>#REF!</f>
        <v>#REF!</v>
      </c>
      <c r="U6" s="36" t="e">
        <f>#REF!</f>
        <v>#REF!</v>
      </c>
      <c r="V6" s="36" t="e">
        <f>#REF!</f>
        <v>#REF!</v>
      </c>
      <c r="W6" s="38" t="e">
        <f>#REF!</f>
        <v>#REF!</v>
      </c>
      <c r="X6" s="29" t="e">
        <f>#REF!</f>
        <v>#REF!</v>
      </c>
      <c r="Y6" s="29" t="e">
        <f>#REF!</f>
        <v>#REF!</v>
      </c>
      <c r="Z6" s="36" t="e">
        <f>#REF!</f>
        <v>#REF!</v>
      </c>
      <c r="AA6" s="29" t="e">
        <f>#REF!</f>
        <v>#REF!</v>
      </c>
      <c r="AB6" s="29" t="e">
        <f>#REF!</f>
        <v>#REF!</v>
      </c>
      <c r="AC6" s="29" t="e">
        <f>#REF!</f>
        <v>#REF!</v>
      </c>
    </row>
    <row r="7" spans="1:34" x14ac:dyDescent="0.2">
      <c r="A7" t="e">
        <f>#REF!</f>
        <v>#REF!</v>
      </c>
      <c r="B7" s="12" t="e">
        <f>+#REF!</f>
        <v>#REF!</v>
      </c>
      <c r="C7" s="30" t="e">
        <f>+F7+G7+H7+I7+P7+X7+Y7+AA7+AB7+AC7</f>
        <v>#REF!</v>
      </c>
      <c r="D7" s="37" t="e">
        <f>+J7+K7+L7+M7+O7+Q7+R7+S7+T7+U7+V7+Z7</f>
        <v>#REF!</v>
      </c>
      <c r="E7" s="39" t="e">
        <f>+N7+W7</f>
        <v>#REF!</v>
      </c>
      <c r="F7" s="30" t="e">
        <f>#REF!</f>
        <v>#REF!</v>
      </c>
      <c r="G7" s="30" t="e">
        <f>#REF!</f>
        <v>#REF!</v>
      </c>
      <c r="H7" s="30" t="e">
        <f>#REF!</f>
        <v>#REF!</v>
      </c>
      <c r="I7" s="30" t="e">
        <f>#REF!</f>
        <v>#REF!</v>
      </c>
      <c r="J7" s="37" t="e">
        <f>#REF!</f>
        <v>#REF!</v>
      </c>
      <c r="K7" s="37" t="e">
        <f>#REF!</f>
        <v>#REF!</v>
      </c>
      <c r="L7" s="37" t="e">
        <f>#REF!</f>
        <v>#REF!</v>
      </c>
      <c r="M7" s="37" t="e">
        <f>#REF!</f>
        <v>#REF!</v>
      </c>
      <c r="N7" s="39" t="e">
        <f>#REF!</f>
        <v>#REF!</v>
      </c>
      <c r="O7" s="37" t="e">
        <f>#REF!</f>
        <v>#REF!</v>
      </c>
      <c r="P7" s="30" t="e">
        <f>#REF!</f>
        <v>#REF!</v>
      </c>
      <c r="Q7" s="37" t="e">
        <f>#REF!</f>
        <v>#REF!</v>
      </c>
      <c r="R7" s="37" t="e">
        <f>#REF!</f>
        <v>#REF!</v>
      </c>
      <c r="S7" s="37" t="e">
        <f>#REF!</f>
        <v>#REF!</v>
      </c>
      <c r="T7" s="37" t="e">
        <f>#REF!</f>
        <v>#REF!</v>
      </c>
      <c r="U7" s="37" t="e">
        <f>#REF!</f>
        <v>#REF!</v>
      </c>
      <c r="V7" s="37" t="e">
        <f>#REF!</f>
        <v>#REF!</v>
      </c>
      <c r="W7" s="39" t="e">
        <f>#REF!</f>
        <v>#REF!</v>
      </c>
      <c r="X7" s="30" t="e">
        <f>#REF!</f>
        <v>#REF!</v>
      </c>
      <c r="Y7" s="30" t="e">
        <f>#REF!</f>
        <v>#REF!</v>
      </c>
      <c r="Z7" s="37" t="e">
        <f>#REF!</f>
        <v>#REF!</v>
      </c>
      <c r="AA7" s="30" t="e">
        <f>#REF!</f>
        <v>#REF!</v>
      </c>
      <c r="AB7" s="30" t="e">
        <f>#REF!</f>
        <v>#REF!</v>
      </c>
      <c r="AC7" s="30" t="e">
        <f>#REF!</f>
        <v>#REF!</v>
      </c>
      <c r="AD7" s="32"/>
      <c r="AE7" s="32"/>
      <c r="AF7" s="32"/>
      <c r="AG7" s="32"/>
      <c r="AH7" s="32"/>
    </row>
    <row r="8" spans="1:34" x14ac:dyDescent="0.2">
      <c r="A8" t="e">
        <f>#REF!</f>
        <v>#REF!</v>
      </c>
      <c r="B8" s="12" t="e">
        <f>+#REF!</f>
        <v>#REF!</v>
      </c>
      <c r="C8" s="30" t="e">
        <f t="shared" ref="C8:C17" si="0">+F8+G8+H8+I8+P8+X8+Y8+AA8+AB8+AC8</f>
        <v>#REF!</v>
      </c>
      <c r="D8" s="37" t="e">
        <f t="shared" ref="D8:D67" si="1">+J8+K8+L8+M8+O8+Q8+R8+S8+T8+U8+V8+Z8</f>
        <v>#REF!</v>
      </c>
      <c r="E8" s="39" t="e">
        <f t="shared" ref="E8:E17" si="2">+N8+W8</f>
        <v>#REF!</v>
      </c>
      <c r="F8" s="30" t="e">
        <f>#REF!</f>
        <v>#REF!</v>
      </c>
      <c r="G8" s="30" t="e">
        <f>#REF!</f>
        <v>#REF!</v>
      </c>
      <c r="H8" s="30" t="e">
        <f>#REF!</f>
        <v>#REF!</v>
      </c>
      <c r="I8" s="30" t="e">
        <f>#REF!</f>
        <v>#REF!</v>
      </c>
      <c r="J8" s="37" t="e">
        <f>#REF!</f>
        <v>#REF!</v>
      </c>
      <c r="K8" s="37" t="e">
        <f>#REF!</f>
        <v>#REF!</v>
      </c>
      <c r="L8" s="37" t="e">
        <f>#REF!</f>
        <v>#REF!</v>
      </c>
      <c r="M8" s="37" t="e">
        <f>#REF!</f>
        <v>#REF!</v>
      </c>
      <c r="N8" s="39" t="e">
        <f>#REF!</f>
        <v>#REF!</v>
      </c>
      <c r="O8" s="37" t="e">
        <f>#REF!</f>
        <v>#REF!</v>
      </c>
      <c r="P8" s="30" t="e">
        <f>#REF!</f>
        <v>#REF!</v>
      </c>
      <c r="Q8" s="37" t="e">
        <f>#REF!</f>
        <v>#REF!</v>
      </c>
      <c r="R8" s="37" t="e">
        <f>#REF!</f>
        <v>#REF!</v>
      </c>
      <c r="S8" s="37" t="e">
        <f>#REF!</f>
        <v>#REF!</v>
      </c>
      <c r="T8" s="37" t="e">
        <f>#REF!</f>
        <v>#REF!</v>
      </c>
      <c r="U8" s="37" t="e">
        <f>#REF!</f>
        <v>#REF!</v>
      </c>
      <c r="V8" s="37" t="e">
        <f>#REF!</f>
        <v>#REF!</v>
      </c>
      <c r="W8" s="39" t="e">
        <f>#REF!</f>
        <v>#REF!</v>
      </c>
      <c r="X8" s="30" t="e">
        <f>#REF!</f>
        <v>#REF!</v>
      </c>
      <c r="Y8" s="30" t="e">
        <f>#REF!</f>
        <v>#REF!</v>
      </c>
      <c r="Z8" s="37" t="e">
        <f>#REF!</f>
        <v>#REF!</v>
      </c>
      <c r="AA8" s="30" t="e">
        <f>#REF!</f>
        <v>#REF!</v>
      </c>
      <c r="AB8" s="30" t="e">
        <f>#REF!</f>
        <v>#REF!</v>
      </c>
      <c r="AC8" s="30" t="e">
        <f>#REF!</f>
        <v>#REF!</v>
      </c>
      <c r="AD8" s="32"/>
      <c r="AE8" s="32"/>
      <c r="AF8" s="32"/>
      <c r="AG8" s="32"/>
      <c r="AH8" s="32"/>
    </row>
    <row r="9" spans="1:34" x14ac:dyDescent="0.2">
      <c r="A9" t="e">
        <f>#REF!</f>
        <v>#REF!</v>
      </c>
      <c r="B9" s="12" t="e">
        <f>+#REF!</f>
        <v>#REF!</v>
      </c>
      <c r="C9" s="30" t="e">
        <f t="shared" si="0"/>
        <v>#REF!</v>
      </c>
      <c r="D9" s="37" t="e">
        <f t="shared" si="1"/>
        <v>#REF!</v>
      </c>
      <c r="E9" s="39" t="e">
        <f t="shared" si="2"/>
        <v>#REF!</v>
      </c>
      <c r="F9" s="30" t="e">
        <f>#REF!</f>
        <v>#REF!</v>
      </c>
      <c r="G9" s="30" t="e">
        <f>#REF!</f>
        <v>#REF!</v>
      </c>
      <c r="H9" s="30" t="e">
        <f>#REF!</f>
        <v>#REF!</v>
      </c>
      <c r="I9" s="30" t="e">
        <f>#REF!</f>
        <v>#REF!</v>
      </c>
      <c r="J9" s="37" t="e">
        <f>#REF!</f>
        <v>#REF!</v>
      </c>
      <c r="K9" s="37" t="e">
        <f>#REF!</f>
        <v>#REF!</v>
      </c>
      <c r="L9" s="37" t="e">
        <f>#REF!</f>
        <v>#REF!</v>
      </c>
      <c r="M9" s="37" t="e">
        <f>#REF!</f>
        <v>#REF!</v>
      </c>
      <c r="N9" s="39" t="e">
        <f>#REF!</f>
        <v>#REF!</v>
      </c>
      <c r="O9" s="37" t="e">
        <f>#REF!</f>
        <v>#REF!</v>
      </c>
      <c r="P9" s="30" t="e">
        <f>#REF!</f>
        <v>#REF!</v>
      </c>
      <c r="Q9" s="37" t="e">
        <f>#REF!</f>
        <v>#REF!</v>
      </c>
      <c r="R9" s="37" t="e">
        <f>#REF!</f>
        <v>#REF!</v>
      </c>
      <c r="S9" s="37" t="e">
        <f>#REF!</f>
        <v>#REF!</v>
      </c>
      <c r="T9" s="37" t="e">
        <f>#REF!</f>
        <v>#REF!</v>
      </c>
      <c r="U9" s="37" t="e">
        <f>#REF!</f>
        <v>#REF!</v>
      </c>
      <c r="V9" s="37" t="e">
        <f>#REF!</f>
        <v>#REF!</v>
      </c>
      <c r="W9" s="39" t="e">
        <f>#REF!</f>
        <v>#REF!</v>
      </c>
      <c r="X9" s="30" t="e">
        <f>#REF!</f>
        <v>#REF!</v>
      </c>
      <c r="Y9" s="30" t="e">
        <f>#REF!</f>
        <v>#REF!</v>
      </c>
      <c r="Z9" s="37" t="e">
        <f>#REF!</f>
        <v>#REF!</v>
      </c>
      <c r="AA9" s="30" t="e">
        <f>#REF!</f>
        <v>#REF!</v>
      </c>
      <c r="AB9" s="30" t="e">
        <f>#REF!</f>
        <v>#REF!</v>
      </c>
      <c r="AC9" s="30" t="e">
        <f>#REF!</f>
        <v>#REF!</v>
      </c>
      <c r="AD9" s="32"/>
      <c r="AE9" s="32"/>
      <c r="AF9" s="32"/>
      <c r="AG9" s="32"/>
      <c r="AH9" s="32"/>
    </row>
    <row r="10" spans="1:34" x14ac:dyDescent="0.2">
      <c r="A10" t="e">
        <f>#REF!</f>
        <v>#REF!</v>
      </c>
      <c r="B10" s="12" t="e">
        <f>+#REF!</f>
        <v>#REF!</v>
      </c>
      <c r="C10" s="30" t="e">
        <f t="shared" si="0"/>
        <v>#REF!</v>
      </c>
      <c r="D10" s="37" t="e">
        <f t="shared" si="1"/>
        <v>#REF!</v>
      </c>
      <c r="E10" s="39" t="e">
        <f t="shared" si="2"/>
        <v>#REF!</v>
      </c>
      <c r="F10" s="30" t="e">
        <f>#REF!</f>
        <v>#REF!</v>
      </c>
      <c r="G10" s="30" t="e">
        <f>#REF!</f>
        <v>#REF!</v>
      </c>
      <c r="H10" s="30" t="e">
        <f>#REF!</f>
        <v>#REF!</v>
      </c>
      <c r="I10" s="30" t="e">
        <f>#REF!</f>
        <v>#REF!</v>
      </c>
      <c r="J10" s="37" t="e">
        <f>#REF!</f>
        <v>#REF!</v>
      </c>
      <c r="K10" s="37" t="e">
        <f>#REF!</f>
        <v>#REF!</v>
      </c>
      <c r="L10" s="37" t="e">
        <f>#REF!</f>
        <v>#REF!</v>
      </c>
      <c r="M10" s="37" t="e">
        <f>#REF!</f>
        <v>#REF!</v>
      </c>
      <c r="N10" s="39" t="e">
        <f>#REF!</f>
        <v>#REF!</v>
      </c>
      <c r="O10" s="37" t="e">
        <f>#REF!</f>
        <v>#REF!</v>
      </c>
      <c r="P10" s="30" t="e">
        <f>#REF!</f>
        <v>#REF!</v>
      </c>
      <c r="Q10" s="37" t="e">
        <f>#REF!</f>
        <v>#REF!</v>
      </c>
      <c r="R10" s="37" t="e">
        <f>#REF!</f>
        <v>#REF!</v>
      </c>
      <c r="S10" s="37" t="e">
        <f>#REF!</f>
        <v>#REF!</v>
      </c>
      <c r="T10" s="37" t="e">
        <f>#REF!</f>
        <v>#REF!</v>
      </c>
      <c r="U10" s="37" t="e">
        <f>#REF!</f>
        <v>#REF!</v>
      </c>
      <c r="V10" s="37" t="e">
        <f>#REF!</f>
        <v>#REF!</v>
      </c>
      <c r="W10" s="39" t="e">
        <f>#REF!</f>
        <v>#REF!</v>
      </c>
      <c r="X10" s="30" t="e">
        <f>#REF!</f>
        <v>#REF!</v>
      </c>
      <c r="Y10" s="30" t="e">
        <f>#REF!</f>
        <v>#REF!</v>
      </c>
      <c r="Z10" s="37" t="e">
        <f>#REF!</f>
        <v>#REF!</v>
      </c>
      <c r="AA10" s="30" t="e">
        <f>#REF!</f>
        <v>#REF!</v>
      </c>
      <c r="AB10" s="30" t="e">
        <f>#REF!</f>
        <v>#REF!</v>
      </c>
      <c r="AC10" s="30" t="e">
        <f>#REF!</f>
        <v>#REF!</v>
      </c>
      <c r="AD10" s="32"/>
      <c r="AE10" s="32"/>
      <c r="AF10" s="32"/>
      <c r="AG10" s="32"/>
      <c r="AH10" s="32"/>
    </row>
    <row r="11" spans="1:34" x14ac:dyDescent="0.2">
      <c r="A11" t="e">
        <f>#REF!</f>
        <v>#REF!</v>
      </c>
      <c r="B11" s="12" t="e">
        <f>+#REF!</f>
        <v>#REF!</v>
      </c>
      <c r="C11" s="30" t="e">
        <f t="shared" si="0"/>
        <v>#REF!</v>
      </c>
      <c r="D11" s="37" t="e">
        <f t="shared" si="1"/>
        <v>#REF!</v>
      </c>
      <c r="E11" s="39" t="e">
        <f t="shared" si="2"/>
        <v>#REF!</v>
      </c>
      <c r="F11" s="30" t="e">
        <f>#REF!</f>
        <v>#REF!</v>
      </c>
      <c r="G11" s="30" t="e">
        <f>#REF!</f>
        <v>#REF!</v>
      </c>
      <c r="H11" s="30" t="e">
        <f>#REF!</f>
        <v>#REF!</v>
      </c>
      <c r="I11" s="30" t="e">
        <f>#REF!</f>
        <v>#REF!</v>
      </c>
      <c r="J11" s="37" t="e">
        <f>#REF!</f>
        <v>#REF!</v>
      </c>
      <c r="K11" s="37" t="e">
        <f>#REF!</f>
        <v>#REF!</v>
      </c>
      <c r="L11" s="37" t="e">
        <f>#REF!</f>
        <v>#REF!</v>
      </c>
      <c r="M11" s="37" t="e">
        <f>#REF!</f>
        <v>#REF!</v>
      </c>
      <c r="N11" s="39" t="e">
        <f>#REF!</f>
        <v>#REF!</v>
      </c>
      <c r="O11" s="37" t="e">
        <f>#REF!</f>
        <v>#REF!</v>
      </c>
      <c r="P11" s="30" t="e">
        <f>#REF!</f>
        <v>#REF!</v>
      </c>
      <c r="Q11" s="37" t="e">
        <f>#REF!</f>
        <v>#REF!</v>
      </c>
      <c r="R11" s="37" t="e">
        <f>#REF!</f>
        <v>#REF!</v>
      </c>
      <c r="S11" s="37" t="e">
        <f>#REF!</f>
        <v>#REF!</v>
      </c>
      <c r="T11" s="37" t="e">
        <f>#REF!</f>
        <v>#REF!</v>
      </c>
      <c r="U11" s="37" t="e">
        <f>#REF!</f>
        <v>#REF!</v>
      </c>
      <c r="V11" s="37" t="e">
        <f>#REF!</f>
        <v>#REF!</v>
      </c>
      <c r="W11" s="39" t="e">
        <f>#REF!</f>
        <v>#REF!</v>
      </c>
      <c r="X11" s="30" t="e">
        <f>#REF!</f>
        <v>#REF!</v>
      </c>
      <c r="Y11" s="30" t="e">
        <f>#REF!</f>
        <v>#REF!</v>
      </c>
      <c r="Z11" s="37" t="e">
        <f>#REF!</f>
        <v>#REF!</v>
      </c>
      <c r="AA11" s="30" t="e">
        <f>#REF!</f>
        <v>#REF!</v>
      </c>
      <c r="AB11" s="30" t="e">
        <f>#REF!</f>
        <v>#REF!</v>
      </c>
      <c r="AC11" s="30" t="e">
        <f>#REF!</f>
        <v>#REF!</v>
      </c>
      <c r="AD11" s="32"/>
      <c r="AE11" s="32"/>
      <c r="AF11" s="32"/>
      <c r="AG11" s="32"/>
      <c r="AH11" s="32"/>
    </row>
    <row r="12" spans="1:34" x14ac:dyDescent="0.2">
      <c r="A12" t="e">
        <f>#REF!</f>
        <v>#REF!</v>
      </c>
      <c r="B12" s="12" t="e">
        <f>+#REF!</f>
        <v>#REF!</v>
      </c>
      <c r="C12" s="30" t="e">
        <f t="shared" si="0"/>
        <v>#REF!</v>
      </c>
      <c r="D12" s="37" t="e">
        <f t="shared" si="1"/>
        <v>#REF!</v>
      </c>
      <c r="E12" s="39" t="e">
        <f t="shared" si="2"/>
        <v>#REF!</v>
      </c>
      <c r="F12" s="30" t="e">
        <f>#REF!</f>
        <v>#REF!</v>
      </c>
      <c r="G12" s="30" t="e">
        <f>#REF!</f>
        <v>#REF!</v>
      </c>
      <c r="H12" s="30" t="e">
        <f>#REF!</f>
        <v>#REF!</v>
      </c>
      <c r="I12" s="30" t="e">
        <f>#REF!</f>
        <v>#REF!</v>
      </c>
      <c r="J12" s="37" t="e">
        <f>#REF!</f>
        <v>#REF!</v>
      </c>
      <c r="K12" s="37" t="e">
        <f>#REF!</f>
        <v>#REF!</v>
      </c>
      <c r="L12" s="37" t="e">
        <f>#REF!</f>
        <v>#REF!</v>
      </c>
      <c r="M12" s="37" t="e">
        <f>#REF!</f>
        <v>#REF!</v>
      </c>
      <c r="N12" s="39" t="e">
        <f>#REF!</f>
        <v>#REF!</v>
      </c>
      <c r="O12" s="37" t="e">
        <f>#REF!</f>
        <v>#REF!</v>
      </c>
      <c r="P12" s="30" t="e">
        <f>#REF!</f>
        <v>#REF!</v>
      </c>
      <c r="Q12" s="37" t="e">
        <f>#REF!</f>
        <v>#REF!</v>
      </c>
      <c r="R12" s="37" t="e">
        <f>#REF!</f>
        <v>#REF!</v>
      </c>
      <c r="S12" s="37" t="e">
        <f>#REF!</f>
        <v>#REF!</v>
      </c>
      <c r="T12" s="37" t="e">
        <f>#REF!</f>
        <v>#REF!</v>
      </c>
      <c r="U12" s="37" t="e">
        <f>#REF!</f>
        <v>#REF!</v>
      </c>
      <c r="V12" s="37" t="e">
        <f>#REF!</f>
        <v>#REF!</v>
      </c>
      <c r="W12" s="39" t="e">
        <f>#REF!</f>
        <v>#REF!</v>
      </c>
      <c r="X12" s="30" t="e">
        <f>#REF!</f>
        <v>#REF!</v>
      </c>
      <c r="Y12" s="30" t="e">
        <f>#REF!</f>
        <v>#REF!</v>
      </c>
      <c r="Z12" s="37" t="e">
        <f>#REF!</f>
        <v>#REF!</v>
      </c>
      <c r="AA12" s="30" t="e">
        <f>#REF!</f>
        <v>#REF!</v>
      </c>
      <c r="AB12" s="30" t="e">
        <f>#REF!</f>
        <v>#REF!</v>
      </c>
      <c r="AC12" s="30" t="e">
        <f>#REF!</f>
        <v>#REF!</v>
      </c>
      <c r="AD12" s="32"/>
      <c r="AE12" s="32"/>
      <c r="AF12" s="32"/>
      <c r="AG12" s="32"/>
      <c r="AH12" s="32"/>
    </row>
    <row r="13" spans="1:34" x14ac:dyDescent="0.2">
      <c r="A13" t="e">
        <f>#REF!</f>
        <v>#REF!</v>
      </c>
      <c r="B13" s="12" t="e">
        <f>+#REF!</f>
        <v>#REF!</v>
      </c>
      <c r="C13" s="30" t="e">
        <f t="shared" si="0"/>
        <v>#REF!</v>
      </c>
      <c r="D13" s="37" t="e">
        <f t="shared" si="1"/>
        <v>#REF!</v>
      </c>
      <c r="E13" s="39" t="e">
        <f t="shared" si="2"/>
        <v>#REF!</v>
      </c>
      <c r="F13" s="30" t="e">
        <f>#REF!</f>
        <v>#REF!</v>
      </c>
      <c r="G13" s="30" t="e">
        <f>#REF!</f>
        <v>#REF!</v>
      </c>
      <c r="H13" s="30" t="e">
        <f>#REF!</f>
        <v>#REF!</v>
      </c>
      <c r="I13" s="30" t="e">
        <f>#REF!</f>
        <v>#REF!</v>
      </c>
      <c r="J13" s="37" t="e">
        <f>#REF!</f>
        <v>#REF!</v>
      </c>
      <c r="K13" s="37" t="e">
        <f>#REF!</f>
        <v>#REF!</v>
      </c>
      <c r="L13" s="37" t="e">
        <f>#REF!</f>
        <v>#REF!</v>
      </c>
      <c r="M13" s="37" t="e">
        <f>#REF!</f>
        <v>#REF!</v>
      </c>
      <c r="N13" s="39" t="e">
        <f>#REF!</f>
        <v>#REF!</v>
      </c>
      <c r="O13" s="37" t="e">
        <f>#REF!</f>
        <v>#REF!</v>
      </c>
      <c r="P13" s="30" t="e">
        <f>#REF!</f>
        <v>#REF!</v>
      </c>
      <c r="Q13" s="37" t="e">
        <f>#REF!</f>
        <v>#REF!</v>
      </c>
      <c r="R13" s="37" t="e">
        <f>#REF!</f>
        <v>#REF!</v>
      </c>
      <c r="S13" s="37" t="e">
        <f>#REF!</f>
        <v>#REF!</v>
      </c>
      <c r="T13" s="37" t="e">
        <f>#REF!</f>
        <v>#REF!</v>
      </c>
      <c r="U13" s="37" t="e">
        <f>#REF!</f>
        <v>#REF!</v>
      </c>
      <c r="V13" s="37" t="e">
        <f>#REF!</f>
        <v>#REF!</v>
      </c>
      <c r="W13" s="39" t="e">
        <f>#REF!</f>
        <v>#REF!</v>
      </c>
      <c r="X13" s="30" t="e">
        <f>#REF!</f>
        <v>#REF!</v>
      </c>
      <c r="Y13" s="30" t="e">
        <f>#REF!</f>
        <v>#REF!</v>
      </c>
      <c r="Z13" s="37" t="e">
        <f>#REF!</f>
        <v>#REF!</v>
      </c>
      <c r="AA13" s="30" t="e">
        <f>#REF!</f>
        <v>#REF!</v>
      </c>
      <c r="AB13" s="30" t="e">
        <f>#REF!</f>
        <v>#REF!</v>
      </c>
      <c r="AC13" s="30" t="e">
        <f>#REF!</f>
        <v>#REF!</v>
      </c>
      <c r="AD13" s="32"/>
      <c r="AE13" s="32"/>
      <c r="AF13" s="32"/>
      <c r="AG13" s="32"/>
      <c r="AH13" s="32"/>
    </row>
    <row r="14" spans="1:34" x14ac:dyDescent="0.2">
      <c r="A14" t="e">
        <f>#REF!</f>
        <v>#REF!</v>
      </c>
      <c r="B14" s="12" t="e">
        <f>+#REF!</f>
        <v>#REF!</v>
      </c>
      <c r="C14" s="30" t="e">
        <f t="shared" si="0"/>
        <v>#REF!</v>
      </c>
      <c r="D14" s="37" t="e">
        <f t="shared" si="1"/>
        <v>#REF!</v>
      </c>
      <c r="E14" s="39" t="e">
        <f t="shared" si="2"/>
        <v>#REF!</v>
      </c>
      <c r="F14" s="30" t="e">
        <f>#REF!</f>
        <v>#REF!</v>
      </c>
      <c r="G14" s="30" t="e">
        <f>#REF!</f>
        <v>#REF!</v>
      </c>
      <c r="H14" s="30" t="e">
        <f>#REF!</f>
        <v>#REF!</v>
      </c>
      <c r="I14" s="30" t="e">
        <f>#REF!</f>
        <v>#REF!</v>
      </c>
      <c r="J14" s="37" t="e">
        <f>#REF!</f>
        <v>#REF!</v>
      </c>
      <c r="K14" s="37" t="e">
        <f>#REF!</f>
        <v>#REF!</v>
      </c>
      <c r="L14" s="37" t="e">
        <f>#REF!</f>
        <v>#REF!</v>
      </c>
      <c r="M14" s="37" t="e">
        <f>#REF!</f>
        <v>#REF!</v>
      </c>
      <c r="N14" s="39" t="e">
        <f>#REF!</f>
        <v>#REF!</v>
      </c>
      <c r="O14" s="37" t="e">
        <f>#REF!</f>
        <v>#REF!</v>
      </c>
      <c r="P14" s="30" t="e">
        <f>#REF!</f>
        <v>#REF!</v>
      </c>
      <c r="Q14" s="37" t="e">
        <f>#REF!</f>
        <v>#REF!</v>
      </c>
      <c r="R14" s="37" t="e">
        <f>#REF!</f>
        <v>#REF!</v>
      </c>
      <c r="S14" s="37" t="e">
        <f>#REF!</f>
        <v>#REF!</v>
      </c>
      <c r="T14" s="37" t="e">
        <f>#REF!</f>
        <v>#REF!</v>
      </c>
      <c r="U14" s="37" t="e">
        <f>#REF!</f>
        <v>#REF!</v>
      </c>
      <c r="V14" s="37" t="e">
        <f>#REF!</f>
        <v>#REF!</v>
      </c>
      <c r="W14" s="39" t="e">
        <f>#REF!</f>
        <v>#REF!</v>
      </c>
      <c r="X14" s="30" t="e">
        <f>#REF!</f>
        <v>#REF!</v>
      </c>
      <c r="Y14" s="30" t="e">
        <f>#REF!</f>
        <v>#REF!</v>
      </c>
      <c r="Z14" s="37" t="e">
        <f>#REF!</f>
        <v>#REF!</v>
      </c>
      <c r="AA14" s="30" t="e">
        <f>#REF!</f>
        <v>#REF!</v>
      </c>
      <c r="AB14" s="30" t="e">
        <f>#REF!</f>
        <v>#REF!</v>
      </c>
      <c r="AC14" s="30" t="e">
        <f>#REF!</f>
        <v>#REF!</v>
      </c>
      <c r="AD14" s="32"/>
      <c r="AE14" s="32"/>
      <c r="AF14" s="32"/>
      <c r="AG14" s="32"/>
      <c r="AH14" s="32"/>
    </row>
    <row r="15" spans="1:34" x14ac:dyDescent="0.2">
      <c r="A15" t="e">
        <f>#REF!</f>
        <v>#REF!</v>
      </c>
      <c r="B15" s="12" t="e">
        <f>+#REF!</f>
        <v>#REF!</v>
      </c>
      <c r="C15" s="30" t="e">
        <f t="shared" si="0"/>
        <v>#REF!</v>
      </c>
      <c r="D15" s="37" t="e">
        <f t="shared" si="1"/>
        <v>#REF!</v>
      </c>
      <c r="E15" s="39" t="e">
        <f t="shared" si="2"/>
        <v>#REF!</v>
      </c>
      <c r="F15" s="30" t="e">
        <f>#REF!</f>
        <v>#REF!</v>
      </c>
      <c r="G15" s="30" t="e">
        <f>#REF!</f>
        <v>#REF!</v>
      </c>
      <c r="H15" s="30" t="e">
        <f>#REF!</f>
        <v>#REF!</v>
      </c>
      <c r="I15" s="30" t="e">
        <f>#REF!</f>
        <v>#REF!</v>
      </c>
      <c r="J15" s="37" t="e">
        <f>#REF!</f>
        <v>#REF!</v>
      </c>
      <c r="K15" s="37" t="e">
        <f>#REF!</f>
        <v>#REF!</v>
      </c>
      <c r="L15" s="37" t="e">
        <f>#REF!</f>
        <v>#REF!</v>
      </c>
      <c r="M15" s="37" t="e">
        <f>#REF!</f>
        <v>#REF!</v>
      </c>
      <c r="N15" s="39" t="e">
        <f>#REF!</f>
        <v>#REF!</v>
      </c>
      <c r="O15" s="37" t="e">
        <f>#REF!</f>
        <v>#REF!</v>
      </c>
      <c r="P15" s="30" t="e">
        <f>#REF!</f>
        <v>#REF!</v>
      </c>
      <c r="Q15" s="37" t="e">
        <f>#REF!</f>
        <v>#REF!</v>
      </c>
      <c r="R15" s="37" t="e">
        <f>#REF!</f>
        <v>#REF!</v>
      </c>
      <c r="S15" s="37" t="e">
        <f>#REF!</f>
        <v>#REF!</v>
      </c>
      <c r="T15" s="37" t="e">
        <f>#REF!</f>
        <v>#REF!</v>
      </c>
      <c r="U15" s="37" t="e">
        <f>#REF!</f>
        <v>#REF!</v>
      </c>
      <c r="V15" s="37" t="e">
        <f>#REF!</f>
        <v>#REF!</v>
      </c>
      <c r="W15" s="39" t="e">
        <f>#REF!</f>
        <v>#REF!</v>
      </c>
      <c r="X15" s="30" t="e">
        <f>#REF!</f>
        <v>#REF!</v>
      </c>
      <c r="Y15" s="30" t="e">
        <f>#REF!</f>
        <v>#REF!</v>
      </c>
      <c r="Z15" s="37" t="e">
        <f>#REF!</f>
        <v>#REF!</v>
      </c>
      <c r="AA15" s="30" t="e">
        <f>#REF!</f>
        <v>#REF!</v>
      </c>
      <c r="AB15" s="30" t="e">
        <f>#REF!</f>
        <v>#REF!</v>
      </c>
      <c r="AC15" s="30" t="e">
        <f>#REF!</f>
        <v>#REF!</v>
      </c>
      <c r="AD15" s="32"/>
      <c r="AE15" s="32"/>
      <c r="AF15" s="32"/>
      <c r="AG15" s="32"/>
      <c r="AH15" s="32"/>
    </row>
    <row r="16" spans="1:34" x14ac:dyDescent="0.2">
      <c r="A16" t="e">
        <f>#REF!</f>
        <v>#REF!</v>
      </c>
      <c r="B16" s="12" t="e">
        <f>+#REF!</f>
        <v>#REF!</v>
      </c>
      <c r="C16" s="30" t="e">
        <f t="shared" si="0"/>
        <v>#REF!</v>
      </c>
      <c r="D16" s="37" t="e">
        <f t="shared" si="1"/>
        <v>#REF!</v>
      </c>
      <c r="E16" s="39" t="e">
        <f t="shared" si="2"/>
        <v>#REF!</v>
      </c>
      <c r="F16" s="30" t="e">
        <f>#REF!</f>
        <v>#REF!</v>
      </c>
      <c r="G16" s="30" t="e">
        <f>#REF!</f>
        <v>#REF!</v>
      </c>
      <c r="H16" s="30" t="e">
        <f>#REF!</f>
        <v>#REF!</v>
      </c>
      <c r="I16" s="30" t="e">
        <f>#REF!</f>
        <v>#REF!</v>
      </c>
      <c r="J16" s="37" t="e">
        <f>#REF!</f>
        <v>#REF!</v>
      </c>
      <c r="K16" s="37" t="e">
        <f>#REF!</f>
        <v>#REF!</v>
      </c>
      <c r="L16" s="37" t="e">
        <f>#REF!</f>
        <v>#REF!</v>
      </c>
      <c r="M16" s="37" t="e">
        <f>#REF!</f>
        <v>#REF!</v>
      </c>
      <c r="N16" s="39" t="e">
        <f>#REF!</f>
        <v>#REF!</v>
      </c>
      <c r="O16" s="37" t="e">
        <f>#REF!</f>
        <v>#REF!</v>
      </c>
      <c r="P16" s="30" t="e">
        <f>#REF!</f>
        <v>#REF!</v>
      </c>
      <c r="Q16" s="37" t="e">
        <f>#REF!</f>
        <v>#REF!</v>
      </c>
      <c r="R16" s="37" t="e">
        <f>#REF!</f>
        <v>#REF!</v>
      </c>
      <c r="S16" s="37" t="e">
        <f>#REF!</f>
        <v>#REF!</v>
      </c>
      <c r="T16" s="37" t="e">
        <f>#REF!</f>
        <v>#REF!</v>
      </c>
      <c r="U16" s="37" t="e">
        <f>#REF!</f>
        <v>#REF!</v>
      </c>
      <c r="V16" s="37" t="e">
        <f>#REF!</f>
        <v>#REF!</v>
      </c>
      <c r="W16" s="39" t="e">
        <f>#REF!</f>
        <v>#REF!</v>
      </c>
      <c r="X16" s="30" t="e">
        <f>#REF!</f>
        <v>#REF!</v>
      </c>
      <c r="Y16" s="30" t="e">
        <f>#REF!</f>
        <v>#REF!</v>
      </c>
      <c r="Z16" s="37" t="e">
        <f>#REF!</f>
        <v>#REF!</v>
      </c>
      <c r="AA16" s="30" t="e">
        <f>#REF!</f>
        <v>#REF!</v>
      </c>
      <c r="AB16" s="30" t="e">
        <f>#REF!</f>
        <v>#REF!</v>
      </c>
      <c r="AC16" s="30" t="e">
        <f>#REF!</f>
        <v>#REF!</v>
      </c>
      <c r="AD16" s="32"/>
      <c r="AE16" s="32"/>
      <c r="AF16" s="32"/>
      <c r="AG16" s="32"/>
      <c r="AH16" s="32"/>
    </row>
    <row r="17" spans="1:34" x14ac:dyDescent="0.2">
      <c r="A17" t="e">
        <f>#REF!</f>
        <v>#REF!</v>
      </c>
      <c r="B17" s="12" t="e">
        <f>+#REF!</f>
        <v>#REF!</v>
      </c>
      <c r="C17" s="30" t="e">
        <f t="shared" si="0"/>
        <v>#REF!</v>
      </c>
      <c r="D17" s="37" t="e">
        <f t="shared" si="1"/>
        <v>#REF!</v>
      </c>
      <c r="E17" s="39" t="e">
        <f t="shared" si="2"/>
        <v>#REF!</v>
      </c>
      <c r="F17" s="30" t="e">
        <f>#REF!</f>
        <v>#REF!</v>
      </c>
      <c r="G17" s="30" t="e">
        <f>#REF!</f>
        <v>#REF!</v>
      </c>
      <c r="H17" s="30" t="e">
        <f>#REF!</f>
        <v>#REF!</v>
      </c>
      <c r="I17" s="30" t="e">
        <f>#REF!</f>
        <v>#REF!</v>
      </c>
      <c r="J17" s="37" t="e">
        <f>#REF!</f>
        <v>#REF!</v>
      </c>
      <c r="K17" s="37" t="e">
        <f>#REF!</f>
        <v>#REF!</v>
      </c>
      <c r="L17" s="37" t="e">
        <f>#REF!</f>
        <v>#REF!</v>
      </c>
      <c r="M17" s="37" t="e">
        <f>#REF!</f>
        <v>#REF!</v>
      </c>
      <c r="N17" s="39" t="e">
        <f>#REF!</f>
        <v>#REF!</v>
      </c>
      <c r="O17" s="37" t="e">
        <f>#REF!</f>
        <v>#REF!</v>
      </c>
      <c r="P17" s="30" t="e">
        <f>#REF!</f>
        <v>#REF!</v>
      </c>
      <c r="Q17" s="37" t="e">
        <f>#REF!</f>
        <v>#REF!</v>
      </c>
      <c r="R17" s="37" t="e">
        <f>#REF!</f>
        <v>#REF!</v>
      </c>
      <c r="S17" s="37" t="e">
        <f>#REF!</f>
        <v>#REF!</v>
      </c>
      <c r="T17" s="37" t="e">
        <f>#REF!</f>
        <v>#REF!</v>
      </c>
      <c r="U17" s="37" t="e">
        <f>#REF!</f>
        <v>#REF!</v>
      </c>
      <c r="V17" s="37" t="e">
        <f>#REF!</f>
        <v>#REF!</v>
      </c>
      <c r="W17" s="39" t="e">
        <f>#REF!</f>
        <v>#REF!</v>
      </c>
      <c r="X17" s="30" t="e">
        <f>#REF!</f>
        <v>#REF!</v>
      </c>
      <c r="Y17" s="30" t="e">
        <f>#REF!</f>
        <v>#REF!</v>
      </c>
      <c r="Z17" s="37" t="e">
        <f>#REF!</f>
        <v>#REF!</v>
      </c>
      <c r="AA17" s="30" t="e">
        <f>#REF!</f>
        <v>#REF!</v>
      </c>
      <c r="AB17" s="30" t="e">
        <f>#REF!</f>
        <v>#REF!</v>
      </c>
      <c r="AC17" s="30" t="e">
        <f>#REF!</f>
        <v>#REF!</v>
      </c>
      <c r="AD17" s="32"/>
      <c r="AE17" s="32"/>
      <c r="AF17" s="32"/>
      <c r="AG17" s="32"/>
      <c r="AH17" s="32"/>
    </row>
    <row r="18" spans="1:34" x14ac:dyDescent="0.2">
      <c r="A18" t="e">
        <f>#REF!</f>
        <v>#REF!</v>
      </c>
      <c r="B18" s="12" t="e">
        <f>+#REF!</f>
        <v>#REF!</v>
      </c>
      <c r="C18" s="30" t="e">
        <f>+F18+G18+H18+I18+Q18+R18+S18+Z18+AA18+AB18+AD18+AE18+AF18</f>
        <v>#REF!</v>
      </c>
      <c r="D18" s="37" t="e">
        <f t="shared" si="1"/>
        <v>#REF!</v>
      </c>
      <c r="E18" s="39" t="e">
        <f>+O18+Y18</f>
        <v>#REF!</v>
      </c>
      <c r="F18" s="30" t="e">
        <f>#REF!</f>
        <v>#REF!</v>
      </c>
      <c r="G18" s="30" t="e">
        <f>#REF!</f>
        <v>#REF!</v>
      </c>
      <c r="H18" s="30" t="e">
        <f>#REF!</f>
        <v>#REF!</v>
      </c>
      <c r="I18" s="30" t="e">
        <f>#REF!</f>
        <v>#REF!</v>
      </c>
      <c r="J18" s="37" t="e">
        <f>#REF!</f>
        <v>#REF!</v>
      </c>
      <c r="K18" s="37" t="e">
        <f>#REF!</f>
        <v>#REF!</v>
      </c>
      <c r="L18" s="37" t="e">
        <f>#REF!</f>
        <v>#REF!</v>
      </c>
      <c r="M18" s="37" t="e">
        <f>#REF!</f>
        <v>#REF!</v>
      </c>
      <c r="N18" s="39" t="e">
        <f>#REF!</f>
        <v>#REF!</v>
      </c>
      <c r="O18" s="37" t="e">
        <f>#REF!</f>
        <v>#REF!</v>
      </c>
      <c r="P18" s="30" t="e">
        <f>#REF!</f>
        <v>#REF!</v>
      </c>
      <c r="Q18" s="37" t="e">
        <f>#REF!</f>
        <v>#REF!</v>
      </c>
      <c r="R18" s="37" t="e">
        <f>#REF!</f>
        <v>#REF!</v>
      </c>
      <c r="S18" s="37" t="e">
        <f>#REF!</f>
        <v>#REF!</v>
      </c>
      <c r="T18" s="37" t="e">
        <f>#REF!</f>
        <v>#REF!</v>
      </c>
      <c r="U18" s="37" t="e">
        <f>#REF!</f>
        <v>#REF!</v>
      </c>
      <c r="V18" s="37" t="e">
        <f>#REF!</f>
        <v>#REF!</v>
      </c>
      <c r="W18" s="39" t="e">
        <f>#REF!</f>
        <v>#REF!</v>
      </c>
      <c r="X18" s="30" t="e">
        <f>#REF!</f>
        <v>#REF!</v>
      </c>
      <c r="Y18" s="30" t="e">
        <f>#REF!</f>
        <v>#REF!</v>
      </c>
      <c r="Z18" s="37" t="e">
        <f>#REF!</f>
        <v>#REF!</v>
      </c>
      <c r="AA18" s="30" t="e">
        <f>#REF!</f>
        <v>#REF!</v>
      </c>
      <c r="AB18" s="30" t="e">
        <f>#REF!</f>
        <v>#REF!</v>
      </c>
      <c r="AC18" s="30" t="e">
        <f>#REF!</f>
        <v>#REF!</v>
      </c>
      <c r="AD18" s="32"/>
      <c r="AE18" s="32"/>
      <c r="AF18" s="32"/>
      <c r="AG18" s="32"/>
      <c r="AH18" s="32"/>
    </row>
    <row r="19" spans="1:34" x14ac:dyDescent="0.2">
      <c r="A19" t="e">
        <f>#REF!</f>
        <v>#REF!</v>
      </c>
      <c r="B19" s="12" t="e">
        <f>+#REF!</f>
        <v>#REF!</v>
      </c>
      <c r="C19" s="30" t="e">
        <f>SUM(C9:C17)</f>
        <v>#REF!</v>
      </c>
      <c r="D19" s="37" t="e">
        <f t="shared" si="1"/>
        <v>#REF!</v>
      </c>
      <c r="E19" s="39" t="e">
        <f>SUM(E9:E18)</f>
        <v>#REF!</v>
      </c>
      <c r="F19" s="30" t="e">
        <f>#REF!</f>
        <v>#REF!</v>
      </c>
      <c r="G19" s="30" t="e">
        <f>#REF!</f>
        <v>#REF!</v>
      </c>
      <c r="H19" s="30" t="e">
        <f>#REF!</f>
        <v>#REF!</v>
      </c>
      <c r="I19" s="30" t="e">
        <f>#REF!</f>
        <v>#REF!</v>
      </c>
      <c r="J19" s="37" t="e">
        <f>#REF!</f>
        <v>#REF!</v>
      </c>
      <c r="K19" s="37" t="e">
        <f>#REF!</f>
        <v>#REF!</v>
      </c>
      <c r="L19" s="37" t="e">
        <f>#REF!</f>
        <v>#REF!</v>
      </c>
      <c r="M19" s="37" t="e">
        <f>#REF!</f>
        <v>#REF!</v>
      </c>
      <c r="N19" s="39" t="e">
        <f>#REF!</f>
        <v>#REF!</v>
      </c>
      <c r="O19" s="37" t="e">
        <f>#REF!</f>
        <v>#REF!</v>
      </c>
      <c r="P19" s="30" t="e">
        <f>#REF!</f>
        <v>#REF!</v>
      </c>
      <c r="Q19" s="37" t="e">
        <f>#REF!</f>
        <v>#REF!</v>
      </c>
      <c r="R19" s="37" t="e">
        <f>#REF!</f>
        <v>#REF!</v>
      </c>
      <c r="S19" s="37" t="e">
        <f>#REF!</f>
        <v>#REF!</v>
      </c>
      <c r="T19" s="37" t="e">
        <f>#REF!</f>
        <v>#REF!</v>
      </c>
      <c r="U19" s="37" t="e">
        <f>#REF!</f>
        <v>#REF!</v>
      </c>
      <c r="V19" s="37" t="e">
        <f>#REF!</f>
        <v>#REF!</v>
      </c>
      <c r="W19" s="39" t="e">
        <f>#REF!</f>
        <v>#REF!</v>
      </c>
      <c r="X19" s="30" t="e">
        <f>#REF!</f>
        <v>#REF!</v>
      </c>
      <c r="Y19" s="30" t="e">
        <f>#REF!</f>
        <v>#REF!</v>
      </c>
      <c r="Z19" s="37" t="e">
        <f>#REF!</f>
        <v>#REF!</v>
      </c>
      <c r="AA19" s="30" t="e">
        <f>#REF!</f>
        <v>#REF!</v>
      </c>
      <c r="AB19" s="30" t="e">
        <f>#REF!</f>
        <v>#REF!</v>
      </c>
      <c r="AC19" s="30" t="e">
        <f>#REF!</f>
        <v>#REF!</v>
      </c>
      <c r="AD19" s="32"/>
      <c r="AE19" s="32"/>
      <c r="AF19" s="32"/>
      <c r="AG19" s="32"/>
      <c r="AH19" s="32"/>
    </row>
    <row r="20" spans="1:34" x14ac:dyDescent="0.2">
      <c r="A20" t="e">
        <f>#REF!</f>
        <v>#REF!</v>
      </c>
      <c r="B20" s="12" t="e">
        <f>+#REF!</f>
        <v>#REF!</v>
      </c>
      <c r="C20" s="30" t="e">
        <f>+F20+G20+H20+I20+P20+X20+Y20+AA20+AB20+AC20</f>
        <v>#REF!</v>
      </c>
      <c r="D20" s="37" t="e">
        <f t="shared" si="1"/>
        <v>#REF!</v>
      </c>
      <c r="E20" s="39" t="e">
        <f>+N20+W20</f>
        <v>#REF!</v>
      </c>
      <c r="F20" s="30" t="e">
        <f>#REF!</f>
        <v>#REF!</v>
      </c>
      <c r="G20" s="30" t="e">
        <f>#REF!</f>
        <v>#REF!</v>
      </c>
      <c r="H20" s="30" t="e">
        <f>#REF!</f>
        <v>#REF!</v>
      </c>
      <c r="I20" s="30" t="e">
        <f>#REF!</f>
        <v>#REF!</v>
      </c>
      <c r="J20" s="37" t="e">
        <f>#REF!</f>
        <v>#REF!</v>
      </c>
      <c r="K20" s="37" t="e">
        <f>#REF!</f>
        <v>#REF!</v>
      </c>
      <c r="L20" s="37" t="e">
        <f>#REF!</f>
        <v>#REF!</v>
      </c>
      <c r="M20" s="37" t="e">
        <f>#REF!</f>
        <v>#REF!</v>
      </c>
      <c r="N20" s="39" t="e">
        <f>#REF!</f>
        <v>#REF!</v>
      </c>
      <c r="O20" s="37" t="e">
        <f>#REF!</f>
        <v>#REF!</v>
      </c>
      <c r="P20" s="30" t="e">
        <f>#REF!</f>
        <v>#REF!</v>
      </c>
      <c r="Q20" s="37" t="e">
        <f>#REF!</f>
        <v>#REF!</v>
      </c>
      <c r="R20" s="37" t="e">
        <f>#REF!</f>
        <v>#REF!</v>
      </c>
      <c r="S20" s="37" t="e">
        <f>#REF!</f>
        <v>#REF!</v>
      </c>
      <c r="T20" s="37" t="e">
        <f>#REF!</f>
        <v>#REF!</v>
      </c>
      <c r="U20" s="37" t="e">
        <f>#REF!</f>
        <v>#REF!</v>
      </c>
      <c r="V20" s="37" t="e">
        <f>#REF!</f>
        <v>#REF!</v>
      </c>
      <c r="W20" s="39" t="e">
        <f>#REF!</f>
        <v>#REF!</v>
      </c>
      <c r="X20" s="30" t="e">
        <f>#REF!</f>
        <v>#REF!</v>
      </c>
      <c r="Y20" s="30" t="e">
        <f>#REF!</f>
        <v>#REF!</v>
      </c>
      <c r="Z20" s="37" t="e">
        <f>#REF!</f>
        <v>#REF!</v>
      </c>
      <c r="AA20" s="30" t="e">
        <f>#REF!</f>
        <v>#REF!</v>
      </c>
      <c r="AB20" s="30" t="e">
        <f>#REF!</f>
        <v>#REF!</v>
      </c>
      <c r="AC20" s="30" t="e">
        <f>#REF!</f>
        <v>#REF!</v>
      </c>
      <c r="AD20" s="32"/>
      <c r="AE20" s="32"/>
      <c r="AF20" s="32"/>
      <c r="AG20" s="32"/>
      <c r="AH20" s="32"/>
    </row>
    <row r="21" spans="1:34" x14ac:dyDescent="0.2">
      <c r="A21" t="e">
        <f>#REF!</f>
        <v>#REF!</v>
      </c>
      <c r="B21" s="12" t="e">
        <f>+#REF!</f>
        <v>#REF!</v>
      </c>
      <c r="C21" s="30" t="e">
        <f>+F21+G21+H21+I21+P21+X21+Y21+AA21+AB21+AC21</f>
        <v>#REF!</v>
      </c>
      <c r="D21" s="37" t="e">
        <f t="shared" si="1"/>
        <v>#REF!</v>
      </c>
      <c r="E21" s="39" t="e">
        <f>+N21+W21</f>
        <v>#REF!</v>
      </c>
      <c r="F21" s="30" t="e">
        <f>#REF!</f>
        <v>#REF!</v>
      </c>
      <c r="G21" s="30" t="e">
        <f>#REF!</f>
        <v>#REF!</v>
      </c>
      <c r="H21" s="30" t="e">
        <f>#REF!</f>
        <v>#REF!</v>
      </c>
      <c r="I21" s="30" t="e">
        <f>#REF!</f>
        <v>#REF!</v>
      </c>
      <c r="J21" s="37" t="e">
        <f>#REF!</f>
        <v>#REF!</v>
      </c>
      <c r="K21" s="37" t="e">
        <f>#REF!</f>
        <v>#REF!</v>
      </c>
      <c r="L21" s="37" t="e">
        <f>#REF!</f>
        <v>#REF!</v>
      </c>
      <c r="M21" s="37" t="e">
        <f>#REF!</f>
        <v>#REF!</v>
      </c>
      <c r="N21" s="39" t="e">
        <f>#REF!</f>
        <v>#REF!</v>
      </c>
      <c r="O21" s="37" t="e">
        <f>#REF!</f>
        <v>#REF!</v>
      </c>
      <c r="P21" s="30" t="e">
        <f>#REF!</f>
        <v>#REF!</v>
      </c>
      <c r="Q21" s="37" t="e">
        <f>#REF!</f>
        <v>#REF!</v>
      </c>
      <c r="R21" s="37" t="e">
        <f>#REF!</f>
        <v>#REF!</v>
      </c>
      <c r="S21" s="37" t="e">
        <f>#REF!</f>
        <v>#REF!</v>
      </c>
      <c r="T21" s="37" t="e">
        <f>#REF!</f>
        <v>#REF!</v>
      </c>
      <c r="U21" s="37" t="e">
        <f>#REF!</f>
        <v>#REF!</v>
      </c>
      <c r="V21" s="37" t="e">
        <f>#REF!</f>
        <v>#REF!</v>
      </c>
      <c r="W21" s="39" t="e">
        <f>#REF!</f>
        <v>#REF!</v>
      </c>
      <c r="X21" s="30" t="e">
        <f>#REF!</f>
        <v>#REF!</v>
      </c>
      <c r="Y21" s="30" t="e">
        <f>#REF!</f>
        <v>#REF!</v>
      </c>
      <c r="Z21" s="37" t="e">
        <f>#REF!</f>
        <v>#REF!</v>
      </c>
      <c r="AA21" s="30" t="e">
        <f>#REF!</f>
        <v>#REF!</v>
      </c>
      <c r="AB21" s="30" t="e">
        <f>#REF!</f>
        <v>#REF!</v>
      </c>
      <c r="AC21" s="30" t="e">
        <f>#REF!</f>
        <v>#REF!</v>
      </c>
      <c r="AD21" s="32"/>
      <c r="AE21" s="32"/>
      <c r="AF21" s="32"/>
      <c r="AG21" s="32"/>
      <c r="AH21" s="32"/>
    </row>
    <row r="22" spans="1:34" x14ac:dyDescent="0.2">
      <c r="A22" t="e">
        <f>#REF!</f>
        <v>#REF!</v>
      </c>
      <c r="B22" s="12" t="e">
        <f>+#REF!</f>
        <v>#REF!</v>
      </c>
      <c r="C22" s="30" t="e">
        <f>+F22+G22+H22+I22+P22+X22+Y22+AA22+AB22+AC22</f>
        <v>#REF!</v>
      </c>
      <c r="D22" s="37" t="e">
        <f t="shared" si="1"/>
        <v>#REF!</v>
      </c>
      <c r="E22" s="39" t="e">
        <f>+N22+W22</f>
        <v>#REF!</v>
      </c>
      <c r="F22" s="30" t="e">
        <f>#REF!</f>
        <v>#REF!</v>
      </c>
      <c r="G22" s="30" t="e">
        <f>#REF!</f>
        <v>#REF!</v>
      </c>
      <c r="H22" s="30" t="e">
        <f>#REF!</f>
        <v>#REF!</v>
      </c>
      <c r="I22" s="30" t="e">
        <f>#REF!</f>
        <v>#REF!</v>
      </c>
      <c r="J22" s="37" t="e">
        <f>#REF!</f>
        <v>#REF!</v>
      </c>
      <c r="K22" s="37" t="e">
        <f>#REF!</f>
        <v>#REF!</v>
      </c>
      <c r="L22" s="37" t="e">
        <f>#REF!</f>
        <v>#REF!</v>
      </c>
      <c r="M22" s="37" t="e">
        <f>#REF!</f>
        <v>#REF!</v>
      </c>
      <c r="N22" s="39" t="e">
        <f>#REF!</f>
        <v>#REF!</v>
      </c>
      <c r="O22" s="37" t="e">
        <f>#REF!</f>
        <v>#REF!</v>
      </c>
      <c r="P22" s="30" t="e">
        <f>#REF!</f>
        <v>#REF!</v>
      </c>
      <c r="Q22" s="37" t="e">
        <f>#REF!</f>
        <v>#REF!</v>
      </c>
      <c r="R22" s="37" t="e">
        <f>#REF!</f>
        <v>#REF!</v>
      </c>
      <c r="S22" s="37" t="e">
        <f>#REF!</f>
        <v>#REF!</v>
      </c>
      <c r="T22" s="37" t="e">
        <f>#REF!</f>
        <v>#REF!</v>
      </c>
      <c r="U22" s="37" t="e">
        <f>#REF!</f>
        <v>#REF!</v>
      </c>
      <c r="V22" s="37" t="e">
        <f>#REF!</f>
        <v>#REF!</v>
      </c>
      <c r="W22" s="39" t="e">
        <f>#REF!</f>
        <v>#REF!</v>
      </c>
      <c r="X22" s="30" t="e">
        <f>#REF!</f>
        <v>#REF!</v>
      </c>
      <c r="Y22" s="30" t="e">
        <f>#REF!</f>
        <v>#REF!</v>
      </c>
      <c r="Z22" s="37" t="e">
        <f>#REF!</f>
        <v>#REF!</v>
      </c>
      <c r="AA22" s="30" t="e">
        <f>#REF!</f>
        <v>#REF!</v>
      </c>
      <c r="AB22" s="30" t="e">
        <f>#REF!</f>
        <v>#REF!</v>
      </c>
      <c r="AC22" s="30" t="e">
        <f>#REF!</f>
        <v>#REF!</v>
      </c>
      <c r="AD22" s="32"/>
      <c r="AE22" s="32"/>
      <c r="AF22" s="32"/>
      <c r="AG22" s="32"/>
      <c r="AH22" s="32"/>
    </row>
    <row r="23" spans="1:34" x14ac:dyDescent="0.2">
      <c r="A23" t="e">
        <f>#REF!</f>
        <v>#REF!</v>
      </c>
      <c r="B23" s="12" t="e">
        <f>+#REF!</f>
        <v>#REF!</v>
      </c>
      <c r="C23" s="30" t="e">
        <f>+F23+G23+H23+I23+P23+X23+Y23+AA23+AB23+AC23</f>
        <v>#REF!</v>
      </c>
      <c r="D23" s="37" t="e">
        <f t="shared" si="1"/>
        <v>#REF!</v>
      </c>
      <c r="E23" s="39" t="e">
        <f>+N23+W23</f>
        <v>#REF!</v>
      </c>
      <c r="F23" s="30" t="e">
        <f>#REF!</f>
        <v>#REF!</v>
      </c>
      <c r="G23" s="30" t="e">
        <f>#REF!</f>
        <v>#REF!</v>
      </c>
      <c r="H23" s="30" t="e">
        <f>#REF!</f>
        <v>#REF!</v>
      </c>
      <c r="I23" s="30" t="e">
        <f>#REF!</f>
        <v>#REF!</v>
      </c>
      <c r="J23" s="37" t="e">
        <f>#REF!</f>
        <v>#REF!</v>
      </c>
      <c r="K23" s="37" t="e">
        <f>#REF!</f>
        <v>#REF!</v>
      </c>
      <c r="L23" s="37" t="e">
        <f>#REF!</f>
        <v>#REF!</v>
      </c>
      <c r="M23" s="37" t="e">
        <f>#REF!</f>
        <v>#REF!</v>
      </c>
      <c r="N23" s="39" t="e">
        <f>#REF!</f>
        <v>#REF!</v>
      </c>
      <c r="O23" s="37" t="e">
        <f>#REF!</f>
        <v>#REF!</v>
      </c>
      <c r="P23" s="30" t="e">
        <f>#REF!</f>
        <v>#REF!</v>
      </c>
      <c r="Q23" s="37" t="e">
        <f>#REF!</f>
        <v>#REF!</v>
      </c>
      <c r="R23" s="37" t="e">
        <f>#REF!</f>
        <v>#REF!</v>
      </c>
      <c r="S23" s="37" t="e">
        <f>#REF!</f>
        <v>#REF!</v>
      </c>
      <c r="T23" s="37" t="e">
        <f>#REF!</f>
        <v>#REF!</v>
      </c>
      <c r="U23" s="37" t="e">
        <f>#REF!</f>
        <v>#REF!</v>
      </c>
      <c r="V23" s="37" t="e">
        <f>#REF!</f>
        <v>#REF!</v>
      </c>
      <c r="W23" s="39" t="e">
        <f>#REF!</f>
        <v>#REF!</v>
      </c>
      <c r="X23" s="30" t="e">
        <f>#REF!</f>
        <v>#REF!</v>
      </c>
      <c r="Y23" s="30" t="e">
        <f>#REF!</f>
        <v>#REF!</v>
      </c>
      <c r="Z23" s="37" t="e">
        <f>#REF!</f>
        <v>#REF!</v>
      </c>
      <c r="AA23" s="30" t="e">
        <f>#REF!</f>
        <v>#REF!</v>
      </c>
      <c r="AB23" s="30" t="e">
        <f>#REF!</f>
        <v>#REF!</v>
      </c>
      <c r="AC23" s="30" t="e">
        <f>#REF!</f>
        <v>#REF!</v>
      </c>
      <c r="AD23" s="32"/>
      <c r="AE23" s="32"/>
      <c r="AF23" s="32"/>
      <c r="AG23" s="32"/>
      <c r="AH23" s="32"/>
    </row>
    <row r="24" spans="1:34" x14ac:dyDescent="0.2">
      <c r="A24" t="e">
        <f>#REF!</f>
        <v>#REF!</v>
      </c>
      <c r="B24" s="12" t="e">
        <f>+#REF!</f>
        <v>#REF!</v>
      </c>
      <c r="C24" s="30" t="e">
        <f>+F24+G24+H24+I24+P24+X24+Y24+AA24+AB24+AC24</f>
        <v>#REF!</v>
      </c>
      <c r="D24" s="37" t="e">
        <f t="shared" si="1"/>
        <v>#REF!</v>
      </c>
      <c r="E24" s="39" t="e">
        <f>+N24+W24</f>
        <v>#REF!</v>
      </c>
      <c r="F24" s="30" t="e">
        <f>#REF!</f>
        <v>#REF!</v>
      </c>
      <c r="G24" s="30" t="e">
        <f>#REF!</f>
        <v>#REF!</v>
      </c>
      <c r="H24" s="30" t="e">
        <f>#REF!</f>
        <v>#REF!</v>
      </c>
      <c r="I24" s="30" t="e">
        <f>#REF!</f>
        <v>#REF!</v>
      </c>
      <c r="J24" s="37" t="e">
        <f>#REF!</f>
        <v>#REF!</v>
      </c>
      <c r="K24" s="37" t="e">
        <f>#REF!</f>
        <v>#REF!</v>
      </c>
      <c r="L24" s="37" t="e">
        <f>#REF!</f>
        <v>#REF!</v>
      </c>
      <c r="M24" s="37" t="e">
        <f>#REF!</f>
        <v>#REF!</v>
      </c>
      <c r="N24" s="39" t="e">
        <f>#REF!</f>
        <v>#REF!</v>
      </c>
      <c r="O24" s="37" t="e">
        <f>#REF!</f>
        <v>#REF!</v>
      </c>
      <c r="P24" s="30" t="e">
        <f>#REF!</f>
        <v>#REF!</v>
      </c>
      <c r="Q24" s="37" t="e">
        <f>#REF!</f>
        <v>#REF!</v>
      </c>
      <c r="R24" s="37" t="e">
        <f>#REF!</f>
        <v>#REF!</v>
      </c>
      <c r="S24" s="37" t="e">
        <f>#REF!</f>
        <v>#REF!</v>
      </c>
      <c r="T24" s="37" t="e">
        <f>#REF!</f>
        <v>#REF!</v>
      </c>
      <c r="U24" s="37" t="e">
        <f>#REF!</f>
        <v>#REF!</v>
      </c>
      <c r="V24" s="37" t="e">
        <f>#REF!</f>
        <v>#REF!</v>
      </c>
      <c r="W24" s="39" t="e">
        <f>#REF!</f>
        <v>#REF!</v>
      </c>
      <c r="X24" s="30" t="e">
        <f>#REF!</f>
        <v>#REF!</v>
      </c>
      <c r="Y24" s="30" t="e">
        <f>#REF!</f>
        <v>#REF!</v>
      </c>
      <c r="Z24" s="37" t="e">
        <f>#REF!</f>
        <v>#REF!</v>
      </c>
      <c r="AA24" s="30" t="e">
        <f>#REF!</f>
        <v>#REF!</v>
      </c>
      <c r="AB24" s="30" t="e">
        <f>#REF!</f>
        <v>#REF!</v>
      </c>
      <c r="AC24" s="30" t="e">
        <f>#REF!</f>
        <v>#REF!</v>
      </c>
      <c r="AD24" s="32"/>
      <c r="AE24" s="32"/>
      <c r="AF24" s="32"/>
      <c r="AG24" s="32"/>
      <c r="AH24" s="32"/>
    </row>
    <row r="25" spans="1:34" x14ac:dyDescent="0.2">
      <c r="A25" t="e">
        <f>#REF!</f>
        <v>#REF!</v>
      </c>
      <c r="B25" s="12" t="e">
        <f>+#REF!</f>
        <v>#REF!</v>
      </c>
      <c r="C25" s="30" t="e">
        <f>+F25+G25+H25+I25+Q25+R25+S25+Z25+AA25+AB25+AD25+AE25+AF25</f>
        <v>#REF!</v>
      </c>
      <c r="D25" s="37" t="e">
        <f t="shared" si="1"/>
        <v>#REF!</v>
      </c>
      <c r="E25" s="39" t="e">
        <f>+O25+Y25</f>
        <v>#REF!</v>
      </c>
      <c r="F25" s="30" t="e">
        <f>#REF!</f>
        <v>#REF!</v>
      </c>
      <c r="G25" s="30" t="e">
        <f>#REF!</f>
        <v>#REF!</v>
      </c>
      <c r="H25" s="30" t="e">
        <f>#REF!</f>
        <v>#REF!</v>
      </c>
      <c r="I25" s="30" t="e">
        <f>#REF!</f>
        <v>#REF!</v>
      </c>
      <c r="J25" s="37" t="e">
        <f>#REF!</f>
        <v>#REF!</v>
      </c>
      <c r="K25" s="37" t="e">
        <f>#REF!</f>
        <v>#REF!</v>
      </c>
      <c r="L25" s="37" t="e">
        <f>#REF!</f>
        <v>#REF!</v>
      </c>
      <c r="M25" s="37" t="e">
        <f>#REF!</f>
        <v>#REF!</v>
      </c>
      <c r="N25" s="39" t="e">
        <f>#REF!</f>
        <v>#REF!</v>
      </c>
      <c r="O25" s="37" t="e">
        <f>#REF!</f>
        <v>#REF!</v>
      </c>
      <c r="P25" s="30" t="e">
        <f>#REF!</f>
        <v>#REF!</v>
      </c>
      <c r="Q25" s="37" t="e">
        <f>#REF!</f>
        <v>#REF!</v>
      </c>
      <c r="R25" s="37" t="e">
        <f>#REF!</f>
        <v>#REF!</v>
      </c>
      <c r="S25" s="37" t="e">
        <f>#REF!</f>
        <v>#REF!</v>
      </c>
      <c r="T25" s="37" t="e">
        <f>#REF!</f>
        <v>#REF!</v>
      </c>
      <c r="U25" s="37" t="e">
        <f>#REF!</f>
        <v>#REF!</v>
      </c>
      <c r="V25" s="37" t="e">
        <f>#REF!</f>
        <v>#REF!</v>
      </c>
      <c r="W25" s="39" t="e">
        <f>#REF!</f>
        <v>#REF!</v>
      </c>
      <c r="X25" s="30" t="e">
        <f>#REF!</f>
        <v>#REF!</v>
      </c>
      <c r="Y25" s="30" t="e">
        <f>#REF!</f>
        <v>#REF!</v>
      </c>
      <c r="Z25" s="37" t="e">
        <f>#REF!</f>
        <v>#REF!</v>
      </c>
      <c r="AA25" s="30" t="e">
        <f>#REF!</f>
        <v>#REF!</v>
      </c>
      <c r="AB25" s="30" t="e">
        <f>#REF!</f>
        <v>#REF!</v>
      </c>
      <c r="AC25" s="30" t="e">
        <f>#REF!</f>
        <v>#REF!</v>
      </c>
      <c r="AD25" s="32"/>
      <c r="AE25" s="32"/>
      <c r="AF25" s="32"/>
      <c r="AG25" s="32"/>
      <c r="AH25" s="32"/>
    </row>
    <row r="26" spans="1:34" x14ac:dyDescent="0.2">
      <c r="A26" t="e">
        <f>#REF!</f>
        <v>#REF!</v>
      </c>
      <c r="B26" s="12" t="e">
        <f>+#REF!</f>
        <v>#REF!</v>
      </c>
      <c r="C26" s="30" t="e">
        <f>SUM(C19:C24)</f>
        <v>#REF!</v>
      </c>
      <c r="D26" s="37" t="e">
        <f t="shared" si="1"/>
        <v>#REF!</v>
      </c>
      <c r="E26" s="39" t="e">
        <f>SUM(E19:E25)</f>
        <v>#REF!</v>
      </c>
      <c r="F26" s="30" t="e">
        <f>#REF!</f>
        <v>#REF!</v>
      </c>
      <c r="G26" s="30" t="e">
        <f>#REF!</f>
        <v>#REF!</v>
      </c>
      <c r="H26" s="30" t="e">
        <f>#REF!</f>
        <v>#REF!</v>
      </c>
      <c r="I26" s="30" t="e">
        <f>#REF!</f>
        <v>#REF!</v>
      </c>
      <c r="J26" s="37" t="e">
        <f>#REF!</f>
        <v>#REF!</v>
      </c>
      <c r="K26" s="37" t="e">
        <f>#REF!</f>
        <v>#REF!</v>
      </c>
      <c r="L26" s="37" t="e">
        <f>#REF!</f>
        <v>#REF!</v>
      </c>
      <c r="M26" s="37" t="e">
        <f>#REF!</f>
        <v>#REF!</v>
      </c>
      <c r="N26" s="39" t="e">
        <f>#REF!</f>
        <v>#REF!</v>
      </c>
      <c r="O26" s="37" t="e">
        <f>#REF!</f>
        <v>#REF!</v>
      </c>
      <c r="P26" s="30" t="e">
        <f>#REF!</f>
        <v>#REF!</v>
      </c>
      <c r="Q26" s="37" t="e">
        <f>#REF!</f>
        <v>#REF!</v>
      </c>
      <c r="R26" s="37" t="e">
        <f>#REF!</f>
        <v>#REF!</v>
      </c>
      <c r="S26" s="37" t="e">
        <f>#REF!</f>
        <v>#REF!</v>
      </c>
      <c r="T26" s="37" t="e">
        <f>#REF!</f>
        <v>#REF!</v>
      </c>
      <c r="U26" s="37" t="e">
        <f>#REF!</f>
        <v>#REF!</v>
      </c>
      <c r="V26" s="37" t="e">
        <f>#REF!</f>
        <v>#REF!</v>
      </c>
      <c r="W26" s="39" t="e">
        <f>#REF!</f>
        <v>#REF!</v>
      </c>
      <c r="X26" s="30" t="e">
        <f>#REF!</f>
        <v>#REF!</v>
      </c>
      <c r="Y26" s="30" t="e">
        <f>#REF!</f>
        <v>#REF!</v>
      </c>
      <c r="Z26" s="37" t="e">
        <f>#REF!</f>
        <v>#REF!</v>
      </c>
      <c r="AA26" s="30" t="e">
        <f>#REF!</f>
        <v>#REF!</v>
      </c>
      <c r="AB26" s="30" t="e">
        <f>#REF!</f>
        <v>#REF!</v>
      </c>
      <c r="AC26" s="30" t="e">
        <f>#REF!</f>
        <v>#REF!</v>
      </c>
      <c r="AD26" s="32"/>
      <c r="AE26" s="32"/>
      <c r="AF26" s="32"/>
      <c r="AG26" s="32"/>
      <c r="AH26" s="32"/>
    </row>
    <row r="27" spans="1:34" x14ac:dyDescent="0.2">
      <c r="A27" t="e">
        <f>#REF!</f>
        <v>#REF!</v>
      </c>
      <c r="B27" s="12" t="e">
        <f>+#REF!</f>
        <v>#REF!</v>
      </c>
      <c r="C27" s="30" t="e">
        <f>+F27+G27+H27+I27+Q27+R27+S27+Z27+AA27+AB27+AD27+AE27+AF27</f>
        <v>#REF!</v>
      </c>
      <c r="D27" s="37" t="e">
        <f t="shared" si="1"/>
        <v>#REF!</v>
      </c>
      <c r="E27" s="39" t="e">
        <f>+O27+Y27</f>
        <v>#REF!</v>
      </c>
      <c r="F27" s="30" t="e">
        <f>#REF!</f>
        <v>#REF!</v>
      </c>
      <c r="G27" s="30" t="e">
        <f>#REF!</f>
        <v>#REF!</v>
      </c>
      <c r="H27" s="30" t="e">
        <f>#REF!</f>
        <v>#REF!</v>
      </c>
      <c r="I27" s="30" t="e">
        <f>#REF!</f>
        <v>#REF!</v>
      </c>
      <c r="J27" s="37" t="e">
        <f>#REF!</f>
        <v>#REF!</v>
      </c>
      <c r="K27" s="37" t="e">
        <f>#REF!</f>
        <v>#REF!</v>
      </c>
      <c r="L27" s="37" t="e">
        <f>#REF!</f>
        <v>#REF!</v>
      </c>
      <c r="M27" s="37" t="e">
        <f>#REF!</f>
        <v>#REF!</v>
      </c>
      <c r="N27" s="39" t="e">
        <f>#REF!</f>
        <v>#REF!</v>
      </c>
      <c r="O27" s="37" t="e">
        <f>#REF!</f>
        <v>#REF!</v>
      </c>
      <c r="P27" s="30" t="e">
        <f>#REF!</f>
        <v>#REF!</v>
      </c>
      <c r="Q27" s="37" t="e">
        <f>#REF!</f>
        <v>#REF!</v>
      </c>
      <c r="R27" s="37" t="e">
        <f>#REF!</f>
        <v>#REF!</v>
      </c>
      <c r="S27" s="37" t="e">
        <f>#REF!</f>
        <v>#REF!</v>
      </c>
      <c r="T27" s="37" t="e">
        <f>#REF!</f>
        <v>#REF!</v>
      </c>
      <c r="U27" s="37" t="e">
        <f>#REF!</f>
        <v>#REF!</v>
      </c>
      <c r="V27" s="37" t="e">
        <f>#REF!</f>
        <v>#REF!</v>
      </c>
      <c r="W27" s="39" t="e">
        <f>#REF!</f>
        <v>#REF!</v>
      </c>
      <c r="X27" s="30" t="e">
        <f>#REF!</f>
        <v>#REF!</v>
      </c>
      <c r="Y27" s="30" t="e">
        <f>#REF!</f>
        <v>#REF!</v>
      </c>
      <c r="Z27" s="37" t="e">
        <f>#REF!</f>
        <v>#REF!</v>
      </c>
      <c r="AA27" s="30" t="e">
        <f>#REF!</f>
        <v>#REF!</v>
      </c>
      <c r="AB27" s="30" t="e">
        <f>#REF!</f>
        <v>#REF!</v>
      </c>
      <c r="AC27" s="30" t="e">
        <f>#REF!</f>
        <v>#REF!</v>
      </c>
      <c r="AD27" s="32"/>
      <c r="AE27" s="32"/>
      <c r="AF27" s="32"/>
      <c r="AG27" s="32"/>
      <c r="AH27" s="32"/>
    </row>
    <row r="28" spans="1:34" x14ac:dyDescent="0.2">
      <c r="A28" s="5" t="s">
        <v>150</v>
      </c>
      <c r="B28" s="12" t="e">
        <f>+#REF!</f>
        <v>#REF!</v>
      </c>
      <c r="C28" s="30" t="e">
        <f>+F28+G28+H28+I28+Q28+R28+S28+Z28+AA28+AB28+AD28+AE28+AF28</f>
        <v>#REF!</v>
      </c>
      <c r="D28" s="37" t="e">
        <f t="shared" si="1"/>
        <v>#REF!</v>
      </c>
      <c r="E28" s="39" t="e">
        <f>+O28+Y28</f>
        <v>#REF!</v>
      </c>
      <c r="F28" s="30" t="e">
        <f>#REF!</f>
        <v>#REF!</v>
      </c>
      <c r="G28" s="30" t="e">
        <f>#REF!</f>
        <v>#REF!</v>
      </c>
      <c r="H28" s="30" t="e">
        <f>#REF!</f>
        <v>#REF!</v>
      </c>
      <c r="I28" s="30" t="e">
        <f>#REF!</f>
        <v>#REF!</v>
      </c>
      <c r="J28" s="37" t="e">
        <f>#REF!</f>
        <v>#REF!</v>
      </c>
      <c r="K28" s="37" t="e">
        <f>#REF!</f>
        <v>#REF!</v>
      </c>
      <c r="L28" s="37" t="e">
        <f>#REF!</f>
        <v>#REF!</v>
      </c>
      <c r="M28" s="37" t="e">
        <f>#REF!</f>
        <v>#REF!</v>
      </c>
      <c r="N28" s="39" t="e">
        <f>#REF!</f>
        <v>#REF!</v>
      </c>
      <c r="O28" s="37" t="e">
        <f>#REF!</f>
        <v>#REF!</v>
      </c>
      <c r="P28" s="30" t="e">
        <f>#REF!</f>
        <v>#REF!</v>
      </c>
      <c r="Q28" s="37" t="e">
        <f>#REF!</f>
        <v>#REF!</v>
      </c>
      <c r="R28" s="37" t="e">
        <f>#REF!</f>
        <v>#REF!</v>
      </c>
      <c r="S28" s="37" t="e">
        <f>#REF!</f>
        <v>#REF!</v>
      </c>
      <c r="T28" s="37" t="e">
        <f>#REF!</f>
        <v>#REF!</v>
      </c>
      <c r="U28" s="37" t="e">
        <f>#REF!</f>
        <v>#REF!</v>
      </c>
      <c r="V28" s="37" t="e">
        <f>#REF!</f>
        <v>#REF!</v>
      </c>
      <c r="W28" s="39" t="e">
        <f>#REF!</f>
        <v>#REF!</v>
      </c>
      <c r="X28" s="30" t="e">
        <f>#REF!</f>
        <v>#REF!</v>
      </c>
      <c r="Y28" s="30" t="e">
        <f>#REF!</f>
        <v>#REF!</v>
      </c>
      <c r="Z28" s="37" t="e">
        <f>#REF!</f>
        <v>#REF!</v>
      </c>
      <c r="AA28" s="30" t="e">
        <f>#REF!</f>
        <v>#REF!</v>
      </c>
      <c r="AB28" s="30" t="e">
        <f>#REF!</f>
        <v>#REF!</v>
      </c>
      <c r="AC28" s="30" t="e">
        <f>#REF!</f>
        <v>#REF!</v>
      </c>
      <c r="AD28" s="32"/>
      <c r="AE28" s="32"/>
      <c r="AF28" s="32"/>
      <c r="AG28" s="32"/>
      <c r="AH28" s="32"/>
    </row>
    <row r="29" spans="1:34" x14ac:dyDescent="0.2">
      <c r="A29" s="5" t="s">
        <v>151</v>
      </c>
      <c r="B29" s="12" t="e">
        <f>+#REF!</f>
        <v>#REF!</v>
      </c>
      <c r="C29" s="30" t="e">
        <f t="shared" ref="C29:C65" si="3">+F29+G29+H29+I29+P29+X29+Y29+AA29+AB29+AC29</f>
        <v>#REF!</v>
      </c>
      <c r="D29" s="37" t="e">
        <f t="shared" si="1"/>
        <v>#REF!</v>
      </c>
      <c r="E29" s="39" t="e">
        <f t="shared" ref="E29:E65" si="4">+N29+W29</f>
        <v>#REF!</v>
      </c>
      <c r="F29" s="30" t="e">
        <f>#REF!</f>
        <v>#REF!</v>
      </c>
      <c r="G29" s="30" t="e">
        <f>#REF!</f>
        <v>#REF!</v>
      </c>
      <c r="H29" s="30" t="e">
        <f>#REF!</f>
        <v>#REF!</v>
      </c>
      <c r="I29" s="30" t="e">
        <f>#REF!</f>
        <v>#REF!</v>
      </c>
      <c r="J29" s="37" t="e">
        <f>#REF!</f>
        <v>#REF!</v>
      </c>
      <c r="K29" s="37" t="e">
        <f>#REF!</f>
        <v>#REF!</v>
      </c>
      <c r="L29" s="37" t="e">
        <f>#REF!</f>
        <v>#REF!</v>
      </c>
      <c r="M29" s="37" t="e">
        <f>#REF!</f>
        <v>#REF!</v>
      </c>
      <c r="N29" s="39" t="e">
        <f>#REF!</f>
        <v>#REF!</v>
      </c>
      <c r="O29" s="37" t="e">
        <f>#REF!</f>
        <v>#REF!</v>
      </c>
      <c r="P29" s="30" t="e">
        <f>#REF!</f>
        <v>#REF!</v>
      </c>
      <c r="Q29" s="37" t="e">
        <f>#REF!</f>
        <v>#REF!</v>
      </c>
      <c r="R29" s="37" t="e">
        <f>#REF!</f>
        <v>#REF!</v>
      </c>
      <c r="S29" s="37" t="e">
        <f>#REF!</f>
        <v>#REF!</v>
      </c>
      <c r="T29" s="37" t="e">
        <f>#REF!</f>
        <v>#REF!</v>
      </c>
      <c r="U29" s="37" t="e">
        <f>#REF!</f>
        <v>#REF!</v>
      </c>
      <c r="V29" s="37" t="e">
        <f>#REF!</f>
        <v>#REF!</v>
      </c>
      <c r="W29" s="39" t="e">
        <f>#REF!</f>
        <v>#REF!</v>
      </c>
      <c r="X29" s="30" t="e">
        <f>#REF!</f>
        <v>#REF!</v>
      </c>
      <c r="Y29" s="30" t="e">
        <f>#REF!</f>
        <v>#REF!</v>
      </c>
      <c r="Z29" s="37" t="e">
        <f>#REF!</f>
        <v>#REF!</v>
      </c>
      <c r="AA29" s="30" t="e">
        <f>#REF!</f>
        <v>#REF!</v>
      </c>
      <c r="AB29" s="30" t="e">
        <f>#REF!</f>
        <v>#REF!</v>
      </c>
      <c r="AC29" s="30" t="e">
        <f>#REF!</f>
        <v>#REF!</v>
      </c>
      <c r="AD29" s="32"/>
      <c r="AE29" s="32"/>
      <c r="AF29" s="32"/>
      <c r="AG29" s="32"/>
      <c r="AH29" s="32"/>
    </row>
    <row r="30" spans="1:34" x14ac:dyDescent="0.2">
      <c r="A30" s="5" t="s">
        <v>154</v>
      </c>
      <c r="B30" s="12" t="e">
        <f>+#REF!</f>
        <v>#REF!</v>
      </c>
      <c r="C30" s="30" t="e">
        <f t="shared" si="3"/>
        <v>#REF!</v>
      </c>
      <c r="D30" s="37" t="e">
        <f t="shared" si="1"/>
        <v>#REF!</v>
      </c>
      <c r="E30" s="39" t="e">
        <f t="shared" si="4"/>
        <v>#REF!</v>
      </c>
      <c r="F30" s="30" t="e">
        <f>#REF!</f>
        <v>#REF!</v>
      </c>
      <c r="G30" s="30" t="e">
        <f>#REF!</f>
        <v>#REF!</v>
      </c>
      <c r="H30" s="30" t="e">
        <f>#REF!</f>
        <v>#REF!</v>
      </c>
      <c r="I30" s="30" t="e">
        <f>#REF!</f>
        <v>#REF!</v>
      </c>
      <c r="J30" s="37" t="e">
        <f>#REF!</f>
        <v>#REF!</v>
      </c>
      <c r="K30" s="37" t="e">
        <f>#REF!</f>
        <v>#REF!</v>
      </c>
      <c r="L30" s="37" t="e">
        <f>#REF!</f>
        <v>#REF!</v>
      </c>
      <c r="M30" s="37" t="e">
        <f>#REF!</f>
        <v>#REF!</v>
      </c>
      <c r="N30" s="39" t="e">
        <f>#REF!</f>
        <v>#REF!</v>
      </c>
      <c r="O30" s="37" t="e">
        <f>#REF!</f>
        <v>#REF!</v>
      </c>
      <c r="P30" s="30" t="e">
        <f>#REF!</f>
        <v>#REF!</v>
      </c>
      <c r="Q30" s="37" t="e">
        <f>#REF!</f>
        <v>#REF!</v>
      </c>
      <c r="R30" s="37" t="e">
        <f>#REF!</f>
        <v>#REF!</v>
      </c>
      <c r="S30" s="37" t="e">
        <f>#REF!</f>
        <v>#REF!</v>
      </c>
      <c r="T30" s="37" t="e">
        <f>#REF!</f>
        <v>#REF!</v>
      </c>
      <c r="U30" s="37" t="e">
        <f>#REF!</f>
        <v>#REF!</v>
      </c>
      <c r="V30" s="37" t="e">
        <f>#REF!</f>
        <v>#REF!</v>
      </c>
      <c r="W30" s="39" t="e">
        <f>#REF!</f>
        <v>#REF!</v>
      </c>
      <c r="X30" s="30" t="e">
        <f>#REF!</f>
        <v>#REF!</v>
      </c>
      <c r="Y30" s="30" t="e">
        <f>#REF!</f>
        <v>#REF!</v>
      </c>
      <c r="Z30" s="37" t="e">
        <f>#REF!</f>
        <v>#REF!</v>
      </c>
      <c r="AA30" s="30" t="e">
        <f>#REF!</f>
        <v>#REF!</v>
      </c>
      <c r="AB30" s="30" t="e">
        <f>#REF!</f>
        <v>#REF!</v>
      </c>
      <c r="AC30" s="30" t="e">
        <f>#REF!</f>
        <v>#REF!</v>
      </c>
      <c r="AD30" s="32"/>
      <c r="AE30" s="32"/>
      <c r="AF30" s="32"/>
      <c r="AG30" s="32"/>
      <c r="AH30" s="32"/>
    </row>
    <row r="31" spans="1:34" x14ac:dyDescent="0.2">
      <c r="A31" s="7" t="s">
        <v>203</v>
      </c>
      <c r="B31" s="12" t="e">
        <f>+#REF!</f>
        <v>#REF!</v>
      </c>
      <c r="C31" s="30" t="e">
        <f t="shared" si="3"/>
        <v>#REF!</v>
      </c>
      <c r="D31" s="37" t="e">
        <f t="shared" si="1"/>
        <v>#REF!</v>
      </c>
      <c r="E31" s="39" t="e">
        <f t="shared" si="4"/>
        <v>#REF!</v>
      </c>
      <c r="F31" s="30" t="e">
        <f>#REF!</f>
        <v>#REF!</v>
      </c>
      <c r="G31" s="30" t="e">
        <f>#REF!</f>
        <v>#REF!</v>
      </c>
      <c r="H31" s="30" t="e">
        <f>#REF!</f>
        <v>#REF!</v>
      </c>
      <c r="I31" s="30" t="e">
        <f>#REF!</f>
        <v>#REF!</v>
      </c>
      <c r="J31" s="37" t="e">
        <f>#REF!</f>
        <v>#REF!</v>
      </c>
      <c r="K31" s="37" t="e">
        <f>#REF!</f>
        <v>#REF!</v>
      </c>
      <c r="L31" s="37" t="e">
        <f>#REF!</f>
        <v>#REF!</v>
      </c>
      <c r="M31" s="37" t="e">
        <f>#REF!</f>
        <v>#REF!</v>
      </c>
      <c r="N31" s="39" t="e">
        <f>#REF!</f>
        <v>#REF!</v>
      </c>
      <c r="O31" s="37" t="e">
        <f>#REF!</f>
        <v>#REF!</v>
      </c>
      <c r="P31" s="30" t="e">
        <f>#REF!</f>
        <v>#REF!</v>
      </c>
      <c r="Q31" s="37" t="e">
        <f>#REF!</f>
        <v>#REF!</v>
      </c>
      <c r="R31" s="37" t="e">
        <f>#REF!</f>
        <v>#REF!</v>
      </c>
      <c r="S31" s="37" t="e">
        <f>#REF!</f>
        <v>#REF!</v>
      </c>
      <c r="T31" s="37" t="e">
        <f>#REF!</f>
        <v>#REF!</v>
      </c>
      <c r="U31" s="37" t="e">
        <f>#REF!</f>
        <v>#REF!</v>
      </c>
      <c r="V31" s="37" t="e">
        <f>#REF!</f>
        <v>#REF!</v>
      </c>
      <c r="W31" s="39" t="e">
        <f>#REF!</f>
        <v>#REF!</v>
      </c>
      <c r="X31" s="30" t="e">
        <f>#REF!</f>
        <v>#REF!</v>
      </c>
      <c r="Y31" s="30" t="e">
        <f>#REF!</f>
        <v>#REF!</v>
      </c>
      <c r="Z31" s="37" t="e">
        <f>#REF!</f>
        <v>#REF!</v>
      </c>
      <c r="AA31" s="30" t="e">
        <f>#REF!</f>
        <v>#REF!</v>
      </c>
      <c r="AB31" s="30" t="e">
        <f>#REF!</f>
        <v>#REF!</v>
      </c>
      <c r="AC31" s="30" t="e">
        <f>#REF!</f>
        <v>#REF!</v>
      </c>
      <c r="AD31" s="32"/>
      <c r="AE31" s="32"/>
      <c r="AF31" s="32"/>
      <c r="AG31" s="32"/>
      <c r="AH31" s="32"/>
    </row>
    <row r="32" spans="1:34" x14ac:dyDescent="0.2">
      <c r="A32" s="33" t="s">
        <v>202</v>
      </c>
      <c r="B32" s="12" t="e">
        <f>+#REF!</f>
        <v>#REF!</v>
      </c>
      <c r="C32" s="30" t="e">
        <f t="shared" si="3"/>
        <v>#REF!</v>
      </c>
      <c r="D32" s="37" t="e">
        <f t="shared" si="1"/>
        <v>#REF!</v>
      </c>
      <c r="E32" s="39" t="e">
        <f t="shared" si="4"/>
        <v>#REF!</v>
      </c>
      <c r="F32" s="30" t="e">
        <f>#REF!</f>
        <v>#REF!</v>
      </c>
      <c r="G32" s="30" t="e">
        <f>#REF!</f>
        <v>#REF!</v>
      </c>
      <c r="H32" s="30" t="e">
        <f>#REF!</f>
        <v>#REF!</v>
      </c>
      <c r="I32" s="30" t="e">
        <f>#REF!</f>
        <v>#REF!</v>
      </c>
      <c r="J32" s="37" t="e">
        <f>#REF!</f>
        <v>#REF!</v>
      </c>
      <c r="K32" s="37" t="e">
        <f>#REF!</f>
        <v>#REF!</v>
      </c>
      <c r="L32" s="37" t="e">
        <f>#REF!</f>
        <v>#REF!</v>
      </c>
      <c r="M32" s="37" t="e">
        <f>#REF!</f>
        <v>#REF!</v>
      </c>
      <c r="N32" s="39" t="e">
        <f>#REF!</f>
        <v>#REF!</v>
      </c>
      <c r="O32" s="37" t="e">
        <f>#REF!</f>
        <v>#REF!</v>
      </c>
      <c r="P32" s="30" t="e">
        <f>#REF!</f>
        <v>#REF!</v>
      </c>
      <c r="Q32" s="37" t="e">
        <f>#REF!</f>
        <v>#REF!</v>
      </c>
      <c r="R32" s="37" t="e">
        <f>#REF!</f>
        <v>#REF!</v>
      </c>
      <c r="S32" s="37" t="e">
        <f>#REF!</f>
        <v>#REF!</v>
      </c>
      <c r="T32" s="37" t="e">
        <f>#REF!</f>
        <v>#REF!</v>
      </c>
      <c r="U32" s="37" t="e">
        <f>#REF!</f>
        <v>#REF!</v>
      </c>
      <c r="V32" s="37" t="e">
        <f>#REF!</f>
        <v>#REF!</v>
      </c>
      <c r="W32" s="39" t="e">
        <f>#REF!</f>
        <v>#REF!</v>
      </c>
      <c r="X32" s="30" t="e">
        <f>#REF!</f>
        <v>#REF!</v>
      </c>
      <c r="Y32" s="30" t="e">
        <f>#REF!</f>
        <v>#REF!</v>
      </c>
      <c r="Z32" s="37" t="e">
        <f>#REF!</f>
        <v>#REF!</v>
      </c>
      <c r="AA32" s="30" t="e">
        <f>#REF!</f>
        <v>#REF!</v>
      </c>
      <c r="AB32" s="30" t="e">
        <f>#REF!</f>
        <v>#REF!</v>
      </c>
      <c r="AC32" s="30" t="e">
        <f>#REF!</f>
        <v>#REF!</v>
      </c>
      <c r="AD32" s="32"/>
      <c r="AE32" s="32"/>
      <c r="AF32" s="32"/>
      <c r="AG32" s="32"/>
      <c r="AH32" s="32"/>
    </row>
    <row r="33" spans="1:34" x14ac:dyDescent="0.2">
      <c r="A33" s="5" t="s">
        <v>205</v>
      </c>
      <c r="B33" s="12" t="e">
        <f>+#REF!</f>
        <v>#REF!</v>
      </c>
      <c r="C33" s="30" t="e">
        <f t="shared" si="3"/>
        <v>#REF!</v>
      </c>
      <c r="D33" s="37" t="e">
        <f t="shared" si="1"/>
        <v>#REF!</v>
      </c>
      <c r="E33" s="39" t="e">
        <f t="shared" si="4"/>
        <v>#REF!</v>
      </c>
      <c r="F33" s="30" t="e">
        <f>#REF!</f>
        <v>#REF!</v>
      </c>
      <c r="G33" s="30" t="e">
        <f>#REF!</f>
        <v>#REF!</v>
      </c>
      <c r="H33" s="30" t="e">
        <f>#REF!</f>
        <v>#REF!</v>
      </c>
      <c r="I33" s="30" t="e">
        <f>#REF!</f>
        <v>#REF!</v>
      </c>
      <c r="J33" s="37" t="e">
        <f>#REF!</f>
        <v>#REF!</v>
      </c>
      <c r="K33" s="37" t="e">
        <f>#REF!</f>
        <v>#REF!</v>
      </c>
      <c r="L33" s="37" t="e">
        <f>#REF!</f>
        <v>#REF!</v>
      </c>
      <c r="M33" s="37" t="e">
        <f>#REF!</f>
        <v>#REF!</v>
      </c>
      <c r="N33" s="39" t="e">
        <f>#REF!</f>
        <v>#REF!</v>
      </c>
      <c r="O33" s="37" t="e">
        <f>#REF!</f>
        <v>#REF!</v>
      </c>
      <c r="P33" s="30" t="e">
        <f>#REF!</f>
        <v>#REF!</v>
      </c>
      <c r="Q33" s="37" t="e">
        <f>#REF!</f>
        <v>#REF!</v>
      </c>
      <c r="R33" s="37" t="e">
        <f>#REF!</f>
        <v>#REF!</v>
      </c>
      <c r="S33" s="37" t="e">
        <f>#REF!</f>
        <v>#REF!</v>
      </c>
      <c r="T33" s="37" t="e">
        <f>#REF!</f>
        <v>#REF!</v>
      </c>
      <c r="U33" s="37" t="e">
        <f>#REF!</f>
        <v>#REF!</v>
      </c>
      <c r="V33" s="37" t="e">
        <f>#REF!</f>
        <v>#REF!</v>
      </c>
      <c r="W33" s="39" t="e">
        <f>#REF!</f>
        <v>#REF!</v>
      </c>
      <c r="X33" s="30" t="e">
        <f>#REF!</f>
        <v>#REF!</v>
      </c>
      <c r="Y33" s="30" t="e">
        <f>#REF!</f>
        <v>#REF!</v>
      </c>
      <c r="Z33" s="37" t="e">
        <f>#REF!</f>
        <v>#REF!</v>
      </c>
      <c r="AA33" s="30" t="e">
        <f>#REF!</f>
        <v>#REF!</v>
      </c>
      <c r="AB33" s="30" t="e">
        <f>#REF!</f>
        <v>#REF!</v>
      </c>
      <c r="AC33" s="30" t="e">
        <f>#REF!</f>
        <v>#REF!</v>
      </c>
      <c r="AD33" s="32"/>
      <c r="AE33" s="32"/>
      <c r="AF33" s="32"/>
      <c r="AG33" s="32"/>
      <c r="AH33" s="32"/>
    </row>
    <row r="34" spans="1:34" x14ac:dyDescent="0.2">
      <c r="A34" s="5" t="s">
        <v>155</v>
      </c>
      <c r="B34" s="12" t="e">
        <f>+#REF!</f>
        <v>#REF!</v>
      </c>
      <c r="C34" s="30" t="e">
        <f t="shared" si="3"/>
        <v>#REF!</v>
      </c>
      <c r="D34" s="37" t="e">
        <f t="shared" si="1"/>
        <v>#REF!</v>
      </c>
      <c r="E34" s="39" t="e">
        <f t="shared" si="4"/>
        <v>#REF!</v>
      </c>
      <c r="F34" s="30" t="e">
        <f>#REF!</f>
        <v>#REF!</v>
      </c>
      <c r="G34" s="30" t="e">
        <f>#REF!</f>
        <v>#REF!</v>
      </c>
      <c r="H34" s="30" t="e">
        <f>#REF!</f>
        <v>#REF!</v>
      </c>
      <c r="I34" s="30" t="e">
        <f>#REF!</f>
        <v>#REF!</v>
      </c>
      <c r="J34" s="37" t="e">
        <f>#REF!</f>
        <v>#REF!</v>
      </c>
      <c r="K34" s="37" t="e">
        <f>#REF!</f>
        <v>#REF!</v>
      </c>
      <c r="L34" s="37" t="e">
        <f>#REF!</f>
        <v>#REF!</v>
      </c>
      <c r="M34" s="37" t="e">
        <f>#REF!</f>
        <v>#REF!</v>
      </c>
      <c r="N34" s="39" t="e">
        <f>#REF!</f>
        <v>#REF!</v>
      </c>
      <c r="O34" s="37" t="e">
        <f>#REF!</f>
        <v>#REF!</v>
      </c>
      <c r="P34" s="30" t="e">
        <f>#REF!</f>
        <v>#REF!</v>
      </c>
      <c r="Q34" s="37" t="e">
        <f>#REF!</f>
        <v>#REF!</v>
      </c>
      <c r="R34" s="37" t="e">
        <f>#REF!</f>
        <v>#REF!</v>
      </c>
      <c r="S34" s="37" t="e">
        <f>#REF!</f>
        <v>#REF!</v>
      </c>
      <c r="T34" s="37" t="e">
        <f>#REF!</f>
        <v>#REF!</v>
      </c>
      <c r="U34" s="37" t="e">
        <f>#REF!</f>
        <v>#REF!</v>
      </c>
      <c r="V34" s="37" t="e">
        <f>#REF!</f>
        <v>#REF!</v>
      </c>
      <c r="W34" s="39" t="e">
        <f>#REF!</f>
        <v>#REF!</v>
      </c>
      <c r="X34" s="30" t="e">
        <f>#REF!</f>
        <v>#REF!</v>
      </c>
      <c r="Y34" s="30" t="e">
        <f>#REF!</f>
        <v>#REF!</v>
      </c>
      <c r="Z34" s="37" t="e">
        <f>#REF!</f>
        <v>#REF!</v>
      </c>
      <c r="AA34" s="30" t="e">
        <f>#REF!</f>
        <v>#REF!</v>
      </c>
      <c r="AB34" s="30" t="e">
        <f>#REF!</f>
        <v>#REF!</v>
      </c>
      <c r="AC34" s="30" t="e">
        <f>#REF!</f>
        <v>#REF!</v>
      </c>
      <c r="AD34" s="32"/>
      <c r="AE34" s="32"/>
      <c r="AF34" s="32"/>
      <c r="AG34" s="32"/>
      <c r="AH34" s="32"/>
    </row>
    <row r="35" spans="1:34" x14ac:dyDescent="0.2">
      <c r="A35" s="5" t="s">
        <v>156</v>
      </c>
      <c r="B35" s="12" t="e">
        <f>+#REF!</f>
        <v>#REF!</v>
      </c>
      <c r="C35" s="30" t="e">
        <f t="shared" si="3"/>
        <v>#REF!</v>
      </c>
      <c r="D35" s="37" t="e">
        <f t="shared" si="1"/>
        <v>#REF!</v>
      </c>
      <c r="E35" s="39" t="e">
        <f t="shared" si="4"/>
        <v>#REF!</v>
      </c>
      <c r="F35" s="30" t="e">
        <f>#REF!</f>
        <v>#REF!</v>
      </c>
      <c r="G35" s="30" t="e">
        <f>#REF!</f>
        <v>#REF!</v>
      </c>
      <c r="H35" s="30" t="e">
        <f>#REF!</f>
        <v>#REF!</v>
      </c>
      <c r="I35" s="30" t="e">
        <f>#REF!</f>
        <v>#REF!</v>
      </c>
      <c r="J35" s="37" t="e">
        <f>#REF!</f>
        <v>#REF!</v>
      </c>
      <c r="K35" s="37" t="e">
        <f>#REF!</f>
        <v>#REF!</v>
      </c>
      <c r="L35" s="37" t="e">
        <f>#REF!</f>
        <v>#REF!</v>
      </c>
      <c r="M35" s="37" t="e">
        <f>#REF!</f>
        <v>#REF!</v>
      </c>
      <c r="N35" s="39" t="e">
        <f>#REF!</f>
        <v>#REF!</v>
      </c>
      <c r="O35" s="37" t="e">
        <f>#REF!</f>
        <v>#REF!</v>
      </c>
      <c r="P35" s="30" t="e">
        <f>#REF!</f>
        <v>#REF!</v>
      </c>
      <c r="Q35" s="37" t="e">
        <f>#REF!</f>
        <v>#REF!</v>
      </c>
      <c r="R35" s="37" t="e">
        <f>#REF!</f>
        <v>#REF!</v>
      </c>
      <c r="S35" s="37" t="e">
        <f>#REF!</f>
        <v>#REF!</v>
      </c>
      <c r="T35" s="37" t="e">
        <f>#REF!</f>
        <v>#REF!</v>
      </c>
      <c r="U35" s="37" t="e">
        <f>#REF!</f>
        <v>#REF!</v>
      </c>
      <c r="V35" s="37" t="e">
        <f>#REF!</f>
        <v>#REF!</v>
      </c>
      <c r="W35" s="39" t="e">
        <f>#REF!</f>
        <v>#REF!</v>
      </c>
      <c r="X35" s="30" t="e">
        <f>#REF!</f>
        <v>#REF!</v>
      </c>
      <c r="Y35" s="30" t="e">
        <f>#REF!</f>
        <v>#REF!</v>
      </c>
      <c r="Z35" s="37" t="e">
        <f>#REF!</f>
        <v>#REF!</v>
      </c>
      <c r="AA35" s="30" t="e">
        <f>#REF!</f>
        <v>#REF!</v>
      </c>
      <c r="AB35" s="30" t="e">
        <f>#REF!</f>
        <v>#REF!</v>
      </c>
      <c r="AC35" s="30" t="e">
        <f>#REF!</f>
        <v>#REF!</v>
      </c>
      <c r="AD35" s="32"/>
      <c r="AE35" s="32"/>
      <c r="AF35" s="32"/>
      <c r="AG35" s="32"/>
      <c r="AH35" s="32"/>
    </row>
    <row r="36" spans="1:34" x14ac:dyDescent="0.2">
      <c r="A36" s="5" t="s">
        <v>157</v>
      </c>
      <c r="B36" s="12" t="e">
        <f>+#REF!</f>
        <v>#REF!</v>
      </c>
      <c r="C36" s="30" t="e">
        <f t="shared" si="3"/>
        <v>#REF!</v>
      </c>
      <c r="D36" s="37" t="e">
        <f t="shared" si="1"/>
        <v>#REF!</v>
      </c>
      <c r="E36" s="39" t="e">
        <f t="shared" si="4"/>
        <v>#REF!</v>
      </c>
      <c r="F36" s="30" t="e">
        <f>#REF!</f>
        <v>#REF!</v>
      </c>
      <c r="G36" s="30" t="e">
        <f>#REF!</f>
        <v>#REF!</v>
      </c>
      <c r="H36" s="30" t="e">
        <f>#REF!</f>
        <v>#REF!</v>
      </c>
      <c r="I36" s="30" t="e">
        <f>#REF!</f>
        <v>#REF!</v>
      </c>
      <c r="J36" s="37" t="e">
        <f>#REF!</f>
        <v>#REF!</v>
      </c>
      <c r="K36" s="37" t="e">
        <f>#REF!</f>
        <v>#REF!</v>
      </c>
      <c r="L36" s="37" t="e">
        <f>#REF!</f>
        <v>#REF!</v>
      </c>
      <c r="M36" s="37" t="e">
        <f>#REF!</f>
        <v>#REF!</v>
      </c>
      <c r="N36" s="39" t="e">
        <f>#REF!</f>
        <v>#REF!</v>
      </c>
      <c r="O36" s="37" t="e">
        <f>#REF!</f>
        <v>#REF!</v>
      </c>
      <c r="P36" s="30" t="e">
        <f>#REF!</f>
        <v>#REF!</v>
      </c>
      <c r="Q36" s="37" t="e">
        <f>#REF!</f>
        <v>#REF!</v>
      </c>
      <c r="R36" s="37" t="e">
        <f>#REF!</f>
        <v>#REF!</v>
      </c>
      <c r="S36" s="37" t="e">
        <f>#REF!</f>
        <v>#REF!</v>
      </c>
      <c r="T36" s="37" t="e">
        <f>#REF!</f>
        <v>#REF!</v>
      </c>
      <c r="U36" s="37" t="e">
        <f>#REF!</f>
        <v>#REF!</v>
      </c>
      <c r="V36" s="37" t="e">
        <f>#REF!</f>
        <v>#REF!</v>
      </c>
      <c r="W36" s="39" t="e">
        <f>#REF!</f>
        <v>#REF!</v>
      </c>
      <c r="X36" s="30" t="e">
        <f>#REF!</f>
        <v>#REF!</v>
      </c>
      <c r="Y36" s="30" t="e">
        <f>#REF!</f>
        <v>#REF!</v>
      </c>
      <c r="Z36" s="37" t="e">
        <f>#REF!</f>
        <v>#REF!</v>
      </c>
      <c r="AA36" s="30" t="e">
        <f>#REF!</f>
        <v>#REF!</v>
      </c>
      <c r="AB36" s="30" t="e">
        <f>#REF!</f>
        <v>#REF!</v>
      </c>
      <c r="AC36" s="30" t="e">
        <f>#REF!</f>
        <v>#REF!</v>
      </c>
      <c r="AD36" s="32"/>
      <c r="AE36" s="32"/>
      <c r="AF36" s="32"/>
      <c r="AG36" s="32"/>
      <c r="AH36" s="32"/>
    </row>
    <row r="37" spans="1:34" x14ac:dyDescent="0.2">
      <c r="A37" s="5" t="s">
        <v>158</v>
      </c>
      <c r="B37" s="12" t="e">
        <f>+#REF!</f>
        <v>#REF!</v>
      </c>
      <c r="C37" s="30" t="e">
        <f t="shared" si="3"/>
        <v>#REF!</v>
      </c>
      <c r="D37" s="37" t="e">
        <f t="shared" si="1"/>
        <v>#REF!</v>
      </c>
      <c r="E37" s="39" t="e">
        <f t="shared" si="4"/>
        <v>#REF!</v>
      </c>
      <c r="F37" s="30" t="e">
        <f>#REF!</f>
        <v>#REF!</v>
      </c>
      <c r="G37" s="30" t="e">
        <f>#REF!</f>
        <v>#REF!</v>
      </c>
      <c r="H37" s="30" t="e">
        <f>#REF!</f>
        <v>#REF!</v>
      </c>
      <c r="I37" s="30" t="e">
        <f>#REF!</f>
        <v>#REF!</v>
      </c>
      <c r="J37" s="37" t="e">
        <f>#REF!</f>
        <v>#REF!</v>
      </c>
      <c r="K37" s="37" t="e">
        <f>#REF!</f>
        <v>#REF!</v>
      </c>
      <c r="L37" s="37" t="e">
        <f>#REF!</f>
        <v>#REF!</v>
      </c>
      <c r="M37" s="37" t="e">
        <f>#REF!</f>
        <v>#REF!</v>
      </c>
      <c r="N37" s="39" t="e">
        <f>#REF!</f>
        <v>#REF!</v>
      </c>
      <c r="O37" s="37" t="e">
        <f>#REF!</f>
        <v>#REF!</v>
      </c>
      <c r="P37" s="30" t="e">
        <f>#REF!</f>
        <v>#REF!</v>
      </c>
      <c r="Q37" s="37" t="e">
        <f>#REF!</f>
        <v>#REF!</v>
      </c>
      <c r="R37" s="37" t="e">
        <f>#REF!</f>
        <v>#REF!</v>
      </c>
      <c r="S37" s="37" t="e">
        <f>#REF!</f>
        <v>#REF!</v>
      </c>
      <c r="T37" s="37" t="e">
        <f>#REF!</f>
        <v>#REF!</v>
      </c>
      <c r="U37" s="37" t="e">
        <f>#REF!</f>
        <v>#REF!</v>
      </c>
      <c r="V37" s="37" t="e">
        <f>#REF!</f>
        <v>#REF!</v>
      </c>
      <c r="W37" s="39" t="e">
        <f>#REF!</f>
        <v>#REF!</v>
      </c>
      <c r="X37" s="30" t="e">
        <f>#REF!</f>
        <v>#REF!</v>
      </c>
      <c r="Y37" s="30" t="e">
        <f>#REF!</f>
        <v>#REF!</v>
      </c>
      <c r="Z37" s="37" t="e">
        <f>#REF!</f>
        <v>#REF!</v>
      </c>
      <c r="AA37" s="30" t="e">
        <f>#REF!</f>
        <v>#REF!</v>
      </c>
      <c r="AB37" s="30" t="e">
        <f>#REF!</f>
        <v>#REF!</v>
      </c>
      <c r="AC37" s="30" t="e">
        <f>#REF!</f>
        <v>#REF!</v>
      </c>
      <c r="AD37" s="32"/>
      <c r="AE37" s="32"/>
      <c r="AF37" s="32"/>
      <c r="AG37" s="32"/>
      <c r="AH37" s="32"/>
    </row>
    <row r="38" spans="1:34" x14ac:dyDescent="0.2">
      <c r="A38" s="5" t="s">
        <v>159</v>
      </c>
      <c r="B38" s="12" t="e">
        <f>+#REF!</f>
        <v>#REF!</v>
      </c>
      <c r="C38" s="30" t="e">
        <f t="shared" si="3"/>
        <v>#REF!</v>
      </c>
      <c r="D38" s="37" t="e">
        <f t="shared" si="1"/>
        <v>#REF!</v>
      </c>
      <c r="E38" s="39" t="e">
        <f t="shared" si="4"/>
        <v>#REF!</v>
      </c>
      <c r="F38" s="30" t="e">
        <f>#REF!</f>
        <v>#REF!</v>
      </c>
      <c r="G38" s="30" t="e">
        <f>#REF!</f>
        <v>#REF!</v>
      </c>
      <c r="H38" s="30" t="e">
        <f>#REF!</f>
        <v>#REF!</v>
      </c>
      <c r="I38" s="30" t="e">
        <f>#REF!</f>
        <v>#REF!</v>
      </c>
      <c r="J38" s="37" t="e">
        <f>#REF!</f>
        <v>#REF!</v>
      </c>
      <c r="K38" s="37" t="e">
        <f>#REF!</f>
        <v>#REF!</v>
      </c>
      <c r="L38" s="37" t="e">
        <f>#REF!</f>
        <v>#REF!</v>
      </c>
      <c r="M38" s="37" t="e">
        <f>#REF!</f>
        <v>#REF!</v>
      </c>
      <c r="N38" s="39" t="e">
        <f>#REF!</f>
        <v>#REF!</v>
      </c>
      <c r="O38" s="37" t="e">
        <f>#REF!</f>
        <v>#REF!</v>
      </c>
      <c r="P38" s="30" t="e">
        <f>#REF!</f>
        <v>#REF!</v>
      </c>
      <c r="Q38" s="37" t="e">
        <f>#REF!</f>
        <v>#REF!</v>
      </c>
      <c r="R38" s="37" t="e">
        <f>#REF!</f>
        <v>#REF!</v>
      </c>
      <c r="S38" s="37" t="e">
        <f>#REF!</f>
        <v>#REF!</v>
      </c>
      <c r="T38" s="37" t="e">
        <f>#REF!</f>
        <v>#REF!</v>
      </c>
      <c r="U38" s="37" t="e">
        <f>#REF!</f>
        <v>#REF!</v>
      </c>
      <c r="V38" s="37" t="e">
        <f>#REF!</f>
        <v>#REF!</v>
      </c>
      <c r="W38" s="39" t="e">
        <f>#REF!</f>
        <v>#REF!</v>
      </c>
      <c r="X38" s="30" t="e">
        <f>#REF!</f>
        <v>#REF!</v>
      </c>
      <c r="Y38" s="30" t="e">
        <f>#REF!</f>
        <v>#REF!</v>
      </c>
      <c r="Z38" s="37" t="e">
        <f>#REF!</f>
        <v>#REF!</v>
      </c>
      <c r="AA38" s="30" t="e">
        <f>#REF!</f>
        <v>#REF!</v>
      </c>
      <c r="AB38" s="30" t="e">
        <f>#REF!</f>
        <v>#REF!</v>
      </c>
      <c r="AC38" s="30" t="e">
        <f>#REF!</f>
        <v>#REF!</v>
      </c>
      <c r="AD38" s="32"/>
      <c r="AE38" s="32"/>
      <c r="AF38" s="32"/>
      <c r="AG38" s="32"/>
      <c r="AH38" s="32"/>
    </row>
    <row r="39" spans="1:34" x14ac:dyDescent="0.2">
      <c r="A39" s="5" t="s">
        <v>160</v>
      </c>
      <c r="B39" s="12" t="e">
        <f>+#REF!</f>
        <v>#REF!</v>
      </c>
      <c r="C39" s="30" t="e">
        <f t="shared" si="3"/>
        <v>#REF!</v>
      </c>
      <c r="D39" s="37" t="e">
        <f t="shared" si="1"/>
        <v>#REF!</v>
      </c>
      <c r="E39" s="39" t="e">
        <f t="shared" si="4"/>
        <v>#REF!</v>
      </c>
      <c r="F39" s="30" t="e">
        <f>#REF!</f>
        <v>#REF!</v>
      </c>
      <c r="G39" s="30" t="e">
        <f>#REF!</f>
        <v>#REF!</v>
      </c>
      <c r="H39" s="30" t="e">
        <f>#REF!</f>
        <v>#REF!</v>
      </c>
      <c r="I39" s="30" t="e">
        <f>#REF!</f>
        <v>#REF!</v>
      </c>
      <c r="J39" s="37" t="e">
        <f>#REF!</f>
        <v>#REF!</v>
      </c>
      <c r="K39" s="37" t="e">
        <f>#REF!</f>
        <v>#REF!</v>
      </c>
      <c r="L39" s="37" t="e">
        <f>#REF!</f>
        <v>#REF!</v>
      </c>
      <c r="M39" s="37" t="e">
        <f>#REF!</f>
        <v>#REF!</v>
      </c>
      <c r="N39" s="39" t="e">
        <f>#REF!</f>
        <v>#REF!</v>
      </c>
      <c r="O39" s="37" t="e">
        <f>#REF!</f>
        <v>#REF!</v>
      </c>
      <c r="P39" s="30" t="e">
        <f>#REF!</f>
        <v>#REF!</v>
      </c>
      <c r="Q39" s="37" t="e">
        <f>#REF!</f>
        <v>#REF!</v>
      </c>
      <c r="R39" s="37" t="e">
        <f>#REF!</f>
        <v>#REF!</v>
      </c>
      <c r="S39" s="37" t="e">
        <f>#REF!</f>
        <v>#REF!</v>
      </c>
      <c r="T39" s="37" t="e">
        <f>#REF!</f>
        <v>#REF!</v>
      </c>
      <c r="U39" s="37" t="e">
        <f>#REF!</f>
        <v>#REF!</v>
      </c>
      <c r="V39" s="37" t="e">
        <f>#REF!</f>
        <v>#REF!</v>
      </c>
      <c r="W39" s="39" t="e">
        <f>#REF!</f>
        <v>#REF!</v>
      </c>
      <c r="X39" s="30" t="e">
        <f>#REF!</f>
        <v>#REF!</v>
      </c>
      <c r="Y39" s="30" t="e">
        <f>#REF!</f>
        <v>#REF!</v>
      </c>
      <c r="Z39" s="37" t="e">
        <f>#REF!</f>
        <v>#REF!</v>
      </c>
      <c r="AA39" s="30" t="e">
        <f>#REF!</f>
        <v>#REF!</v>
      </c>
      <c r="AB39" s="30" t="e">
        <f>#REF!</f>
        <v>#REF!</v>
      </c>
      <c r="AC39" s="30" t="e">
        <f>#REF!</f>
        <v>#REF!</v>
      </c>
      <c r="AD39" s="32"/>
      <c r="AE39" s="32"/>
      <c r="AF39" s="32"/>
      <c r="AG39" s="32"/>
      <c r="AH39" s="32"/>
    </row>
    <row r="40" spans="1:34" x14ac:dyDescent="0.2">
      <c r="A40" s="5" t="s">
        <v>161</v>
      </c>
      <c r="B40" s="12" t="e">
        <f>+#REF!</f>
        <v>#REF!</v>
      </c>
      <c r="C40" s="30" t="e">
        <f t="shared" si="3"/>
        <v>#REF!</v>
      </c>
      <c r="D40" s="37" t="e">
        <f t="shared" si="1"/>
        <v>#REF!</v>
      </c>
      <c r="E40" s="39" t="e">
        <f t="shared" si="4"/>
        <v>#REF!</v>
      </c>
      <c r="F40" s="30" t="e">
        <f>#REF!</f>
        <v>#REF!</v>
      </c>
      <c r="G40" s="30" t="e">
        <f>#REF!</f>
        <v>#REF!</v>
      </c>
      <c r="H40" s="30" t="e">
        <f>#REF!</f>
        <v>#REF!</v>
      </c>
      <c r="I40" s="30" t="e">
        <f>#REF!</f>
        <v>#REF!</v>
      </c>
      <c r="J40" s="37" t="e">
        <f>#REF!</f>
        <v>#REF!</v>
      </c>
      <c r="K40" s="37" t="e">
        <f>#REF!</f>
        <v>#REF!</v>
      </c>
      <c r="L40" s="37" t="e">
        <f>#REF!</f>
        <v>#REF!</v>
      </c>
      <c r="M40" s="37" t="e">
        <f>#REF!</f>
        <v>#REF!</v>
      </c>
      <c r="N40" s="39" t="e">
        <f>#REF!</f>
        <v>#REF!</v>
      </c>
      <c r="O40" s="37" t="e">
        <f>#REF!</f>
        <v>#REF!</v>
      </c>
      <c r="P40" s="30" t="e">
        <f>#REF!</f>
        <v>#REF!</v>
      </c>
      <c r="Q40" s="37" t="e">
        <f>#REF!</f>
        <v>#REF!</v>
      </c>
      <c r="R40" s="37" t="e">
        <f>#REF!</f>
        <v>#REF!</v>
      </c>
      <c r="S40" s="37" t="e">
        <f>#REF!</f>
        <v>#REF!</v>
      </c>
      <c r="T40" s="37" t="e">
        <f>#REF!</f>
        <v>#REF!</v>
      </c>
      <c r="U40" s="37" t="e">
        <f>#REF!</f>
        <v>#REF!</v>
      </c>
      <c r="V40" s="37" t="e">
        <f>#REF!</f>
        <v>#REF!</v>
      </c>
      <c r="W40" s="39" t="e">
        <f>#REF!</f>
        <v>#REF!</v>
      </c>
      <c r="X40" s="30" t="e">
        <f>#REF!</f>
        <v>#REF!</v>
      </c>
      <c r="Y40" s="30" t="e">
        <f>#REF!</f>
        <v>#REF!</v>
      </c>
      <c r="Z40" s="37" t="e">
        <f>#REF!</f>
        <v>#REF!</v>
      </c>
      <c r="AA40" s="30" t="e">
        <f>#REF!</f>
        <v>#REF!</v>
      </c>
      <c r="AB40" s="30" t="e">
        <f>#REF!</f>
        <v>#REF!</v>
      </c>
      <c r="AC40" s="30" t="e">
        <f>#REF!</f>
        <v>#REF!</v>
      </c>
      <c r="AD40" s="32"/>
      <c r="AE40" s="32"/>
      <c r="AF40" s="32"/>
      <c r="AG40" s="32"/>
      <c r="AH40" s="32"/>
    </row>
    <row r="41" spans="1:34" x14ac:dyDescent="0.2">
      <c r="A41" s="5" t="s">
        <v>162</v>
      </c>
      <c r="B41" s="12" t="e">
        <f>+#REF!</f>
        <v>#REF!</v>
      </c>
      <c r="C41" s="30" t="e">
        <f t="shared" si="3"/>
        <v>#REF!</v>
      </c>
      <c r="D41" s="37" t="e">
        <f t="shared" si="1"/>
        <v>#REF!</v>
      </c>
      <c r="E41" s="39" t="e">
        <f t="shared" si="4"/>
        <v>#REF!</v>
      </c>
      <c r="F41" s="30" t="e">
        <f>#REF!</f>
        <v>#REF!</v>
      </c>
      <c r="G41" s="30" t="e">
        <f>#REF!</f>
        <v>#REF!</v>
      </c>
      <c r="H41" s="30" t="e">
        <f>#REF!</f>
        <v>#REF!</v>
      </c>
      <c r="I41" s="30" t="e">
        <f>#REF!</f>
        <v>#REF!</v>
      </c>
      <c r="J41" s="37" t="e">
        <f>#REF!</f>
        <v>#REF!</v>
      </c>
      <c r="K41" s="37" t="e">
        <f>#REF!</f>
        <v>#REF!</v>
      </c>
      <c r="L41" s="37" t="e">
        <f>#REF!</f>
        <v>#REF!</v>
      </c>
      <c r="M41" s="37" t="e">
        <f>#REF!</f>
        <v>#REF!</v>
      </c>
      <c r="N41" s="39" t="e">
        <f>#REF!</f>
        <v>#REF!</v>
      </c>
      <c r="O41" s="37" t="e">
        <f>#REF!</f>
        <v>#REF!</v>
      </c>
      <c r="P41" s="30" t="e">
        <f>#REF!</f>
        <v>#REF!</v>
      </c>
      <c r="Q41" s="37" t="e">
        <f>#REF!</f>
        <v>#REF!</v>
      </c>
      <c r="R41" s="37" t="e">
        <f>#REF!</f>
        <v>#REF!</v>
      </c>
      <c r="S41" s="37" t="e">
        <f>#REF!</f>
        <v>#REF!</v>
      </c>
      <c r="T41" s="37" t="e">
        <f>#REF!</f>
        <v>#REF!</v>
      </c>
      <c r="U41" s="37" t="e">
        <f>#REF!</f>
        <v>#REF!</v>
      </c>
      <c r="V41" s="37" t="e">
        <f>#REF!</f>
        <v>#REF!</v>
      </c>
      <c r="W41" s="39" t="e">
        <f>#REF!</f>
        <v>#REF!</v>
      </c>
      <c r="X41" s="30" t="e">
        <f>#REF!</f>
        <v>#REF!</v>
      </c>
      <c r="Y41" s="30" t="e">
        <f>#REF!</f>
        <v>#REF!</v>
      </c>
      <c r="Z41" s="37" t="e">
        <f>#REF!</f>
        <v>#REF!</v>
      </c>
      <c r="AA41" s="30" t="e">
        <f>#REF!</f>
        <v>#REF!</v>
      </c>
      <c r="AB41" s="30" t="e">
        <f>#REF!</f>
        <v>#REF!</v>
      </c>
      <c r="AC41" s="30" t="e">
        <f>#REF!</f>
        <v>#REF!</v>
      </c>
      <c r="AD41" s="32"/>
      <c r="AE41" s="32"/>
      <c r="AF41" s="32"/>
      <c r="AG41" s="32"/>
      <c r="AH41" s="32"/>
    </row>
    <row r="42" spans="1:34" x14ac:dyDescent="0.2">
      <c r="A42" s="5" t="s">
        <v>163</v>
      </c>
      <c r="B42" s="12" t="e">
        <f>+#REF!</f>
        <v>#REF!</v>
      </c>
      <c r="C42" s="30" t="e">
        <f t="shared" si="3"/>
        <v>#REF!</v>
      </c>
      <c r="D42" s="37" t="e">
        <f t="shared" si="1"/>
        <v>#REF!</v>
      </c>
      <c r="E42" s="39" t="e">
        <f t="shared" si="4"/>
        <v>#REF!</v>
      </c>
      <c r="F42" s="30" t="e">
        <f>#REF!</f>
        <v>#REF!</v>
      </c>
      <c r="G42" s="30" t="e">
        <f>#REF!</f>
        <v>#REF!</v>
      </c>
      <c r="H42" s="30" t="e">
        <f>#REF!</f>
        <v>#REF!</v>
      </c>
      <c r="I42" s="30" t="e">
        <f>#REF!</f>
        <v>#REF!</v>
      </c>
      <c r="J42" s="37" t="e">
        <f>#REF!</f>
        <v>#REF!</v>
      </c>
      <c r="K42" s="37" t="e">
        <f>#REF!</f>
        <v>#REF!</v>
      </c>
      <c r="L42" s="37" t="e">
        <f>#REF!</f>
        <v>#REF!</v>
      </c>
      <c r="M42" s="37" t="e">
        <f>#REF!</f>
        <v>#REF!</v>
      </c>
      <c r="N42" s="39" t="e">
        <f>#REF!</f>
        <v>#REF!</v>
      </c>
      <c r="O42" s="37" t="e">
        <f>#REF!</f>
        <v>#REF!</v>
      </c>
      <c r="P42" s="30" t="e">
        <f>#REF!</f>
        <v>#REF!</v>
      </c>
      <c r="Q42" s="37" t="e">
        <f>#REF!</f>
        <v>#REF!</v>
      </c>
      <c r="R42" s="37" t="e">
        <f>#REF!</f>
        <v>#REF!</v>
      </c>
      <c r="S42" s="37" t="e">
        <f>#REF!</f>
        <v>#REF!</v>
      </c>
      <c r="T42" s="37" t="e">
        <f>#REF!</f>
        <v>#REF!</v>
      </c>
      <c r="U42" s="37" t="e">
        <f>#REF!</f>
        <v>#REF!</v>
      </c>
      <c r="V42" s="37" t="e">
        <f>#REF!</f>
        <v>#REF!</v>
      </c>
      <c r="W42" s="39" t="e">
        <f>#REF!</f>
        <v>#REF!</v>
      </c>
      <c r="X42" s="30" t="e">
        <f>#REF!</f>
        <v>#REF!</v>
      </c>
      <c r="Y42" s="30" t="e">
        <f>#REF!</f>
        <v>#REF!</v>
      </c>
      <c r="Z42" s="37" t="e">
        <f>#REF!</f>
        <v>#REF!</v>
      </c>
      <c r="AA42" s="30" t="e">
        <f>#REF!</f>
        <v>#REF!</v>
      </c>
      <c r="AB42" s="30" t="e">
        <f>#REF!</f>
        <v>#REF!</v>
      </c>
      <c r="AC42" s="30" t="e">
        <f>#REF!</f>
        <v>#REF!</v>
      </c>
      <c r="AD42" s="32"/>
      <c r="AE42" s="32"/>
      <c r="AF42" s="32"/>
      <c r="AG42" s="32"/>
      <c r="AH42" s="32"/>
    </row>
    <row r="43" spans="1:34" x14ac:dyDescent="0.2">
      <c r="A43" s="5" t="s">
        <v>164</v>
      </c>
      <c r="B43" s="12" t="e">
        <f>+#REF!</f>
        <v>#REF!</v>
      </c>
      <c r="C43" s="30" t="e">
        <f t="shared" si="3"/>
        <v>#REF!</v>
      </c>
      <c r="D43" s="37" t="e">
        <f t="shared" si="1"/>
        <v>#REF!</v>
      </c>
      <c r="E43" s="39" t="e">
        <f t="shared" si="4"/>
        <v>#REF!</v>
      </c>
      <c r="F43" s="30" t="e">
        <f>#REF!</f>
        <v>#REF!</v>
      </c>
      <c r="G43" s="30" t="e">
        <f>#REF!</f>
        <v>#REF!</v>
      </c>
      <c r="H43" s="30" t="e">
        <f>#REF!</f>
        <v>#REF!</v>
      </c>
      <c r="I43" s="30" t="e">
        <f>#REF!</f>
        <v>#REF!</v>
      </c>
      <c r="J43" s="37" t="e">
        <f>#REF!</f>
        <v>#REF!</v>
      </c>
      <c r="K43" s="37" t="e">
        <f>#REF!</f>
        <v>#REF!</v>
      </c>
      <c r="L43" s="37" t="e">
        <f>#REF!</f>
        <v>#REF!</v>
      </c>
      <c r="M43" s="37" t="e">
        <f>#REF!</f>
        <v>#REF!</v>
      </c>
      <c r="N43" s="39" t="e">
        <f>#REF!</f>
        <v>#REF!</v>
      </c>
      <c r="O43" s="37" t="e">
        <f>#REF!</f>
        <v>#REF!</v>
      </c>
      <c r="P43" s="30" t="e">
        <f>#REF!</f>
        <v>#REF!</v>
      </c>
      <c r="Q43" s="37" t="e">
        <f>#REF!</f>
        <v>#REF!</v>
      </c>
      <c r="R43" s="37" t="e">
        <f>#REF!</f>
        <v>#REF!</v>
      </c>
      <c r="S43" s="37" t="e">
        <f>#REF!</f>
        <v>#REF!</v>
      </c>
      <c r="T43" s="37" t="e">
        <f>#REF!</f>
        <v>#REF!</v>
      </c>
      <c r="U43" s="37" t="e">
        <f>#REF!</f>
        <v>#REF!</v>
      </c>
      <c r="V43" s="37" t="e">
        <f>#REF!</f>
        <v>#REF!</v>
      </c>
      <c r="W43" s="39" t="e">
        <f>#REF!</f>
        <v>#REF!</v>
      </c>
      <c r="X43" s="30" t="e">
        <f>#REF!</f>
        <v>#REF!</v>
      </c>
      <c r="Y43" s="30" t="e">
        <f>#REF!</f>
        <v>#REF!</v>
      </c>
      <c r="Z43" s="37" t="e">
        <f>#REF!</f>
        <v>#REF!</v>
      </c>
      <c r="AA43" s="30" t="e">
        <f>#REF!</f>
        <v>#REF!</v>
      </c>
      <c r="AB43" s="30" t="e">
        <f>#REF!</f>
        <v>#REF!</v>
      </c>
      <c r="AC43" s="30" t="e">
        <f>#REF!</f>
        <v>#REF!</v>
      </c>
      <c r="AD43" s="32"/>
      <c r="AE43" s="32"/>
      <c r="AF43" s="32"/>
      <c r="AG43" s="32"/>
      <c r="AH43" s="32"/>
    </row>
    <row r="44" spans="1:34" x14ac:dyDescent="0.2">
      <c r="A44" s="34" t="s">
        <v>204</v>
      </c>
      <c r="B44" s="12" t="e">
        <f>+#REF!</f>
        <v>#REF!</v>
      </c>
      <c r="C44" s="30" t="e">
        <f t="shared" si="3"/>
        <v>#REF!</v>
      </c>
      <c r="D44" s="37" t="e">
        <f t="shared" si="1"/>
        <v>#REF!</v>
      </c>
      <c r="E44" s="39" t="e">
        <f t="shared" si="4"/>
        <v>#REF!</v>
      </c>
      <c r="F44" s="30" t="e">
        <f>#REF!</f>
        <v>#REF!</v>
      </c>
      <c r="G44" s="30" t="e">
        <f>#REF!</f>
        <v>#REF!</v>
      </c>
      <c r="H44" s="30" t="e">
        <f>#REF!</f>
        <v>#REF!</v>
      </c>
      <c r="I44" s="30" t="e">
        <f>#REF!</f>
        <v>#REF!</v>
      </c>
      <c r="J44" s="37" t="e">
        <f>#REF!</f>
        <v>#REF!</v>
      </c>
      <c r="K44" s="37" t="e">
        <f>#REF!</f>
        <v>#REF!</v>
      </c>
      <c r="L44" s="37" t="e">
        <f>#REF!</f>
        <v>#REF!</v>
      </c>
      <c r="M44" s="37" t="e">
        <f>#REF!</f>
        <v>#REF!</v>
      </c>
      <c r="N44" s="39" t="e">
        <f>#REF!</f>
        <v>#REF!</v>
      </c>
      <c r="O44" s="37" t="e">
        <f>#REF!</f>
        <v>#REF!</v>
      </c>
      <c r="P44" s="30" t="e">
        <f>#REF!</f>
        <v>#REF!</v>
      </c>
      <c r="Q44" s="37" t="e">
        <f>#REF!</f>
        <v>#REF!</v>
      </c>
      <c r="R44" s="37" t="e">
        <f>#REF!</f>
        <v>#REF!</v>
      </c>
      <c r="S44" s="37" t="e">
        <f>#REF!</f>
        <v>#REF!</v>
      </c>
      <c r="T44" s="37" t="e">
        <f>#REF!</f>
        <v>#REF!</v>
      </c>
      <c r="U44" s="37" t="e">
        <f>#REF!</f>
        <v>#REF!</v>
      </c>
      <c r="V44" s="37" t="e">
        <f>#REF!</f>
        <v>#REF!</v>
      </c>
      <c r="W44" s="39" t="e">
        <f>#REF!</f>
        <v>#REF!</v>
      </c>
      <c r="X44" s="30" t="e">
        <f>#REF!</f>
        <v>#REF!</v>
      </c>
      <c r="Y44" s="30" t="e">
        <f>#REF!</f>
        <v>#REF!</v>
      </c>
      <c r="Z44" s="37" t="e">
        <f>#REF!</f>
        <v>#REF!</v>
      </c>
      <c r="AA44" s="30" t="e">
        <f>#REF!</f>
        <v>#REF!</v>
      </c>
      <c r="AB44" s="30" t="e">
        <f>#REF!</f>
        <v>#REF!</v>
      </c>
      <c r="AC44" s="30" t="e">
        <f>#REF!</f>
        <v>#REF!</v>
      </c>
      <c r="AD44" s="32"/>
      <c r="AE44" s="32"/>
      <c r="AF44" s="32"/>
      <c r="AG44" s="32"/>
      <c r="AH44" s="32"/>
    </row>
    <row r="45" spans="1:34" x14ac:dyDescent="0.2">
      <c r="A45" s="5" t="s">
        <v>165</v>
      </c>
      <c r="B45" s="12" t="e">
        <f>+#REF!</f>
        <v>#REF!</v>
      </c>
      <c r="C45" s="30" t="e">
        <f t="shared" si="3"/>
        <v>#REF!</v>
      </c>
      <c r="D45" s="37" t="e">
        <f t="shared" si="1"/>
        <v>#REF!</v>
      </c>
      <c r="E45" s="39" t="e">
        <f t="shared" si="4"/>
        <v>#REF!</v>
      </c>
      <c r="F45" s="30" t="e">
        <f>#REF!</f>
        <v>#REF!</v>
      </c>
      <c r="G45" s="30" t="e">
        <f>#REF!</f>
        <v>#REF!</v>
      </c>
      <c r="H45" s="30" t="e">
        <f>#REF!</f>
        <v>#REF!</v>
      </c>
      <c r="I45" s="30" t="e">
        <f>#REF!</f>
        <v>#REF!</v>
      </c>
      <c r="J45" s="37" t="e">
        <f>#REF!</f>
        <v>#REF!</v>
      </c>
      <c r="K45" s="37" t="e">
        <f>#REF!</f>
        <v>#REF!</v>
      </c>
      <c r="L45" s="37" t="e">
        <f>#REF!</f>
        <v>#REF!</v>
      </c>
      <c r="M45" s="37" t="e">
        <f>#REF!</f>
        <v>#REF!</v>
      </c>
      <c r="N45" s="39" t="e">
        <f>#REF!</f>
        <v>#REF!</v>
      </c>
      <c r="O45" s="37" t="e">
        <f>#REF!</f>
        <v>#REF!</v>
      </c>
      <c r="P45" s="30" t="e">
        <f>#REF!</f>
        <v>#REF!</v>
      </c>
      <c r="Q45" s="37" t="e">
        <f>#REF!</f>
        <v>#REF!</v>
      </c>
      <c r="R45" s="37" t="e">
        <f>#REF!</f>
        <v>#REF!</v>
      </c>
      <c r="S45" s="37" t="e">
        <f>#REF!</f>
        <v>#REF!</v>
      </c>
      <c r="T45" s="37" t="e">
        <f>#REF!</f>
        <v>#REF!</v>
      </c>
      <c r="U45" s="37" t="e">
        <f>#REF!</f>
        <v>#REF!</v>
      </c>
      <c r="V45" s="37" t="e">
        <f>#REF!</f>
        <v>#REF!</v>
      </c>
      <c r="W45" s="39" t="e">
        <f>#REF!</f>
        <v>#REF!</v>
      </c>
      <c r="X45" s="30" t="e">
        <f>#REF!</f>
        <v>#REF!</v>
      </c>
      <c r="Y45" s="30" t="e">
        <f>#REF!</f>
        <v>#REF!</v>
      </c>
      <c r="Z45" s="37" t="e">
        <f>#REF!</f>
        <v>#REF!</v>
      </c>
      <c r="AA45" s="30" t="e">
        <f>#REF!</f>
        <v>#REF!</v>
      </c>
      <c r="AB45" s="30" t="e">
        <f>#REF!</f>
        <v>#REF!</v>
      </c>
      <c r="AC45" s="30" t="e">
        <f>#REF!</f>
        <v>#REF!</v>
      </c>
      <c r="AD45" s="32"/>
      <c r="AE45" s="32"/>
      <c r="AF45" s="32"/>
      <c r="AG45" s="32"/>
      <c r="AH45" s="32"/>
    </row>
    <row r="46" spans="1:34" x14ac:dyDescent="0.2">
      <c r="A46" s="5" t="s">
        <v>166</v>
      </c>
      <c r="B46" s="12" t="e">
        <f>+#REF!</f>
        <v>#REF!</v>
      </c>
      <c r="C46" s="30" t="e">
        <f t="shared" si="3"/>
        <v>#REF!</v>
      </c>
      <c r="D46" s="37" t="e">
        <f t="shared" si="1"/>
        <v>#REF!</v>
      </c>
      <c r="E46" s="39" t="e">
        <f t="shared" si="4"/>
        <v>#REF!</v>
      </c>
      <c r="F46" s="30" t="e">
        <f>#REF!</f>
        <v>#REF!</v>
      </c>
      <c r="G46" s="30" t="e">
        <f>#REF!</f>
        <v>#REF!</v>
      </c>
      <c r="H46" s="30" t="e">
        <f>#REF!</f>
        <v>#REF!</v>
      </c>
      <c r="I46" s="30" t="e">
        <f>#REF!</f>
        <v>#REF!</v>
      </c>
      <c r="J46" s="37" t="e">
        <f>#REF!</f>
        <v>#REF!</v>
      </c>
      <c r="K46" s="37" t="e">
        <f>#REF!</f>
        <v>#REF!</v>
      </c>
      <c r="L46" s="37" t="e">
        <f>#REF!</f>
        <v>#REF!</v>
      </c>
      <c r="M46" s="37" t="e">
        <f>#REF!</f>
        <v>#REF!</v>
      </c>
      <c r="N46" s="39" t="e">
        <f>#REF!</f>
        <v>#REF!</v>
      </c>
      <c r="O46" s="37" t="e">
        <f>#REF!</f>
        <v>#REF!</v>
      </c>
      <c r="P46" s="30" t="e">
        <f>#REF!</f>
        <v>#REF!</v>
      </c>
      <c r="Q46" s="37" t="e">
        <f>#REF!</f>
        <v>#REF!</v>
      </c>
      <c r="R46" s="37" t="e">
        <f>#REF!</f>
        <v>#REF!</v>
      </c>
      <c r="S46" s="37" t="e">
        <f>#REF!</f>
        <v>#REF!</v>
      </c>
      <c r="T46" s="37" t="e">
        <f>#REF!</f>
        <v>#REF!</v>
      </c>
      <c r="U46" s="37" t="e">
        <f>#REF!</f>
        <v>#REF!</v>
      </c>
      <c r="V46" s="37" t="e">
        <f>#REF!</f>
        <v>#REF!</v>
      </c>
      <c r="W46" s="39" t="e">
        <f>#REF!</f>
        <v>#REF!</v>
      </c>
      <c r="X46" s="30" t="e">
        <f>#REF!</f>
        <v>#REF!</v>
      </c>
      <c r="Y46" s="30" t="e">
        <f>#REF!</f>
        <v>#REF!</v>
      </c>
      <c r="Z46" s="37" t="e">
        <f>#REF!</f>
        <v>#REF!</v>
      </c>
      <c r="AA46" s="30" t="e">
        <f>#REF!</f>
        <v>#REF!</v>
      </c>
      <c r="AB46" s="30" t="e">
        <f>#REF!</f>
        <v>#REF!</v>
      </c>
      <c r="AC46" s="30" t="e">
        <f>#REF!</f>
        <v>#REF!</v>
      </c>
      <c r="AD46" s="32"/>
      <c r="AE46" s="32"/>
      <c r="AF46" s="32"/>
      <c r="AG46" s="32"/>
      <c r="AH46" s="32"/>
    </row>
    <row r="47" spans="1:34" x14ac:dyDescent="0.2">
      <c r="A47" s="5" t="s">
        <v>149</v>
      </c>
      <c r="B47" s="12" t="e">
        <f>+#REF!</f>
        <v>#REF!</v>
      </c>
      <c r="C47" s="30" t="e">
        <f t="shared" si="3"/>
        <v>#REF!</v>
      </c>
      <c r="D47" s="37" t="e">
        <f t="shared" si="1"/>
        <v>#REF!</v>
      </c>
      <c r="E47" s="39" t="e">
        <f t="shared" si="4"/>
        <v>#REF!</v>
      </c>
      <c r="F47" s="30" t="e">
        <f>#REF!</f>
        <v>#REF!</v>
      </c>
      <c r="G47" s="30" t="e">
        <f>#REF!</f>
        <v>#REF!</v>
      </c>
      <c r="H47" s="30" t="e">
        <f>#REF!</f>
        <v>#REF!</v>
      </c>
      <c r="I47" s="30" t="e">
        <f>#REF!</f>
        <v>#REF!</v>
      </c>
      <c r="J47" s="37" t="e">
        <f>#REF!</f>
        <v>#REF!</v>
      </c>
      <c r="K47" s="37" t="e">
        <f>#REF!</f>
        <v>#REF!</v>
      </c>
      <c r="L47" s="37" t="e">
        <f>#REF!</f>
        <v>#REF!</v>
      </c>
      <c r="M47" s="37" t="e">
        <f>#REF!</f>
        <v>#REF!</v>
      </c>
      <c r="N47" s="39" t="e">
        <f>#REF!</f>
        <v>#REF!</v>
      </c>
      <c r="O47" s="37" t="e">
        <f>#REF!</f>
        <v>#REF!</v>
      </c>
      <c r="P47" s="30" t="e">
        <f>#REF!</f>
        <v>#REF!</v>
      </c>
      <c r="Q47" s="37" t="e">
        <f>#REF!</f>
        <v>#REF!</v>
      </c>
      <c r="R47" s="37" t="e">
        <f>#REF!</f>
        <v>#REF!</v>
      </c>
      <c r="S47" s="37" t="e">
        <f>#REF!</f>
        <v>#REF!</v>
      </c>
      <c r="T47" s="37" t="e">
        <f>#REF!</f>
        <v>#REF!</v>
      </c>
      <c r="U47" s="37" t="e">
        <f>#REF!</f>
        <v>#REF!</v>
      </c>
      <c r="V47" s="37" t="e">
        <f>#REF!</f>
        <v>#REF!</v>
      </c>
      <c r="W47" s="39" t="e">
        <f>#REF!</f>
        <v>#REF!</v>
      </c>
      <c r="X47" s="30" t="e">
        <f>#REF!</f>
        <v>#REF!</v>
      </c>
      <c r="Y47" s="30" t="e">
        <f>#REF!</f>
        <v>#REF!</v>
      </c>
      <c r="Z47" s="37" t="e">
        <f>#REF!</f>
        <v>#REF!</v>
      </c>
      <c r="AA47" s="30" t="e">
        <f>#REF!</f>
        <v>#REF!</v>
      </c>
      <c r="AB47" s="30" t="e">
        <f>#REF!</f>
        <v>#REF!</v>
      </c>
      <c r="AC47" s="30" t="e">
        <f>#REF!</f>
        <v>#REF!</v>
      </c>
      <c r="AD47" s="32"/>
      <c r="AE47" s="32"/>
      <c r="AF47" s="32"/>
      <c r="AG47" s="32"/>
      <c r="AH47" s="32"/>
    </row>
    <row r="48" spans="1:34" x14ac:dyDescent="0.2">
      <c r="A48" s="5" t="s">
        <v>167</v>
      </c>
      <c r="B48" s="12" t="e">
        <f>+#REF!</f>
        <v>#REF!</v>
      </c>
      <c r="C48" s="30" t="e">
        <f t="shared" si="3"/>
        <v>#REF!</v>
      </c>
      <c r="D48" s="37" t="e">
        <f t="shared" si="1"/>
        <v>#REF!</v>
      </c>
      <c r="E48" s="39" t="e">
        <f t="shared" si="4"/>
        <v>#REF!</v>
      </c>
      <c r="F48" s="30" t="e">
        <f>#REF!</f>
        <v>#REF!</v>
      </c>
      <c r="G48" s="30" t="e">
        <f>#REF!</f>
        <v>#REF!</v>
      </c>
      <c r="H48" s="30" t="e">
        <f>#REF!</f>
        <v>#REF!</v>
      </c>
      <c r="I48" s="30" t="e">
        <f>#REF!</f>
        <v>#REF!</v>
      </c>
      <c r="J48" s="37" t="e">
        <f>#REF!</f>
        <v>#REF!</v>
      </c>
      <c r="K48" s="37" t="e">
        <f>#REF!</f>
        <v>#REF!</v>
      </c>
      <c r="L48" s="37" t="e">
        <f>#REF!</f>
        <v>#REF!</v>
      </c>
      <c r="M48" s="37" t="e">
        <f>#REF!</f>
        <v>#REF!</v>
      </c>
      <c r="N48" s="39" t="e">
        <f>#REF!</f>
        <v>#REF!</v>
      </c>
      <c r="O48" s="37" t="e">
        <f>#REF!</f>
        <v>#REF!</v>
      </c>
      <c r="P48" s="30" t="e">
        <f>#REF!</f>
        <v>#REF!</v>
      </c>
      <c r="Q48" s="37" t="e">
        <f>#REF!</f>
        <v>#REF!</v>
      </c>
      <c r="R48" s="37" t="e">
        <f>#REF!</f>
        <v>#REF!</v>
      </c>
      <c r="S48" s="37" t="e">
        <f>#REF!</f>
        <v>#REF!</v>
      </c>
      <c r="T48" s="37" t="e">
        <f>#REF!</f>
        <v>#REF!</v>
      </c>
      <c r="U48" s="37" t="e">
        <f>#REF!</f>
        <v>#REF!</v>
      </c>
      <c r="V48" s="37" t="e">
        <f>#REF!</f>
        <v>#REF!</v>
      </c>
      <c r="W48" s="39" t="e">
        <f>#REF!</f>
        <v>#REF!</v>
      </c>
      <c r="X48" s="30" t="e">
        <f>#REF!</f>
        <v>#REF!</v>
      </c>
      <c r="Y48" s="30" t="e">
        <f>#REF!</f>
        <v>#REF!</v>
      </c>
      <c r="Z48" s="37" t="e">
        <f>#REF!</f>
        <v>#REF!</v>
      </c>
      <c r="AA48" s="30" t="e">
        <f>#REF!</f>
        <v>#REF!</v>
      </c>
      <c r="AB48" s="30" t="e">
        <f>#REF!</f>
        <v>#REF!</v>
      </c>
      <c r="AC48" s="30" t="e">
        <f>#REF!</f>
        <v>#REF!</v>
      </c>
      <c r="AD48" s="32"/>
      <c r="AE48" s="32"/>
      <c r="AF48" s="32"/>
      <c r="AG48" s="32"/>
      <c r="AH48" s="32"/>
    </row>
    <row r="49" spans="1:34" x14ac:dyDescent="0.2">
      <c r="A49" s="5" t="s">
        <v>168</v>
      </c>
      <c r="B49" s="12" t="e">
        <f>+#REF!</f>
        <v>#REF!</v>
      </c>
      <c r="C49" s="30" t="e">
        <f t="shared" si="3"/>
        <v>#REF!</v>
      </c>
      <c r="D49" s="37" t="e">
        <f t="shared" si="1"/>
        <v>#REF!</v>
      </c>
      <c r="E49" s="39" t="e">
        <f t="shared" si="4"/>
        <v>#REF!</v>
      </c>
      <c r="F49" s="30" t="e">
        <f>#REF!</f>
        <v>#REF!</v>
      </c>
      <c r="G49" s="30" t="e">
        <f>#REF!</f>
        <v>#REF!</v>
      </c>
      <c r="H49" s="30" t="e">
        <f>#REF!</f>
        <v>#REF!</v>
      </c>
      <c r="I49" s="30" t="e">
        <f>#REF!</f>
        <v>#REF!</v>
      </c>
      <c r="J49" s="37" t="e">
        <f>#REF!</f>
        <v>#REF!</v>
      </c>
      <c r="K49" s="37" t="e">
        <f>#REF!</f>
        <v>#REF!</v>
      </c>
      <c r="L49" s="37" t="e">
        <f>#REF!</f>
        <v>#REF!</v>
      </c>
      <c r="M49" s="37" t="e">
        <f>#REF!</f>
        <v>#REF!</v>
      </c>
      <c r="N49" s="39" t="e">
        <f>#REF!</f>
        <v>#REF!</v>
      </c>
      <c r="O49" s="37" t="e">
        <f>#REF!</f>
        <v>#REF!</v>
      </c>
      <c r="P49" s="30" t="e">
        <f>#REF!</f>
        <v>#REF!</v>
      </c>
      <c r="Q49" s="37" t="e">
        <f>#REF!</f>
        <v>#REF!</v>
      </c>
      <c r="R49" s="37" t="e">
        <f>#REF!</f>
        <v>#REF!</v>
      </c>
      <c r="S49" s="37" t="e">
        <f>#REF!</f>
        <v>#REF!</v>
      </c>
      <c r="T49" s="37" t="e">
        <f>#REF!</f>
        <v>#REF!</v>
      </c>
      <c r="U49" s="37" t="e">
        <f>#REF!</f>
        <v>#REF!</v>
      </c>
      <c r="V49" s="37" t="e">
        <f>#REF!</f>
        <v>#REF!</v>
      </c>
      <c r="W49" s="39" t="e">
        <f>#REF!</f>
        <v>#REF!</v>
      </c>
      <c r="X49" s="30" t="e">
        <f>#REF!</f>
        <v>#REF!</v>
      </c>
      <c r="Y49" s="30" t="e">
        <f>#REF!</f>
        <v>#REF!</v>
      </c>
      <c r="Z49" s="37" t="e">
        <f>#REF!</f>
        <v>#REF!</v>
      </c>
      <c r="AA49" s="30" t="e">
        <f>#REF!</f>
        <v>#REF!</v>
      </c>
      <c r="AB49" s="30" t="e">
        <f>#REF!</f>
        <v>#REF!</v>
      </c>
      <c r="AC49" s="30" t="e">
        <f>#REF!</f>
        <v>#REF!</v>
      </c>
      <c r="AD49" s="32"/>
      <c r="AE49" s="32"/>
      <c r="AF49" s="32"/>
      <c r="AG49" s="32"/>
      <c r="AH49" s="32"/>
    </row>
    <row r="50" spans="1:34" x14ac:dyDescent="0.2">
      <c r="A50" s="5" t="s">
        <v>169</v>
      </c>
      <c r="B50" s="12" t="e">
        <f>+#REF!</f>
        <v>#REF!</v>
      </c>
      <c r="C50" s="30" t="e">
        <f t="shared" si="3"/>
        <v>#REF!</v>
      </c>
      <c r="D50" s="37" t="e">
        <f t="shared" si="1"/>
        <v>#REF!</v>
      </c>
      <c r="E50" s="39" t="e">
        <f t="shared" si="4"/>
        <v>#REF!</v>
      </c>
      <c r="F50" s="30" t="e">
        <f>#REF!</f>
        <v>#REF!</v>
      </c>
      <c r="G50" s="30" t="e">
        <f>#REF!</f>
        <v>#REF!</v>
      </c>
      <c r="H50" s="30" t="e">
        <f>#REF!</f>
        <v>#REF!</v>
      </c>
      <c r="I50" s="30" t="e">
        <f>#REF!</f>
        <v>#REF!</v>
      </c>
      <c r="J50" s="37" t="e">
        <f>#REF!</f>
        <v>#REF!</v>
      </c>
      <c r="K50" s="37" t="e">
        <f>#REF!</f>
        <v>#REF!</v>
      </c>
      <c r="L50" s="37" t="e">
        <f>#REF!</f>
        <v>#REF!</v>
      </c>
      <c r="M50" s="37" t="e">
        <f>#REF!</f>
        <v>#REF!</v>
      </c>
      <c r="N50" s="39" t="e">
        <f>#REF!</f>
        <v>#REF!</v>
      </c>
      <c r="O50" s="37" t="e">
        <f>#REF!</f>
        <v>#REF!</v>
      </c>
      <c r="P50" s="30" t="e">
        <f>#REF!</f>
        <v>#REF!</v>
      </c>
      <c r="Q50" s="37" t="e">
        <f>#REF!</f>
        <v>#REF!</v>
      </c>
      <c r="R50" s="37" t="e">
        <f>#REF!</f>
        <v>#REF!</v>
      </c>
      <c r="S50" s="37" t="e">
        <f>#REF!</f>
        <v>#REF!</v>
      </c>
      <c r="T50" s="37" t="e">
        <f>#REF!</f>
        <v>#REF!</v>
      </c>
      <c r="U50" s="37" t="e">
        <f>#REF!</f>
        <v>#REF!</v>
      </c>
      <c r="V50" s="37" t="e">
        <f>#REF!</f>
        <v>#REF!</v>
      </c>
      <c r="W50" s="39" t="e">
        <f>#REF!</f>
        <v>#REF!</v>
      </c>
      <c r="X50" s="30" t="e">
        <f>#REF!</f>
        <v>#REF!</v>
      </c>
      <c r="Y50" s="30" t="e">
        <f>#REF!</f>
        <v>#REF!</v>
      </c>
      <c r="Z50" s="37" t="e">
        <f>#REF!</f>
        <v>#REF!</v>
      </c>
      <c r="AA50" s="30" t="e">
        <f>#REF!</f>
        <v>#REF!</v>
      </c>
      <c r="AB50" s="30" t="e">
        <f>#REF!</f>
        <v>#REF!</v>
      </c>
      <c r="AC50" s="30" t="e">
        <f>#REF!</f>
        <v>#REF!</v>
      </c>
      <c r="AD50" s="32"/>
      <c r="AE50" s="32"/>
      <c r="AF50" s="32"/>
      <c r="AG50" s="32"/>
      <c r="AH50" s="32"/>
    </row>
    <row r="51" spans="1:34" x14ac:dyDescent="0.2">
      <c r="A51" s="5" t="s">
        <v>170</v>
      </c>
      <c r="B51" s="12" t="e">
        <f>+#REF!</f>
        <v>#REF!</v>
      </c>
      <c r="C51" s="30" t="e">
        <f t="shared" si="3"/>
        <v>#REF!</v>
      </c>
      <c r="D51" s="37" t="e">
        <f t="shared" si="1"/>
        <v>#REF!</v>
      </c>
      <c r="E51" s="39" t="e">
        <f t="shared" si="4"/>
        <v>#REF!</v>
      </c>
      <c r="F51" s="30" t="e">
        <f>#REF!</f>
        <v>#REF!</v>
      </c>
      <c r="G51" s="30" t="e">
        <f>#REF!</f>
        <v>#REF!</v>
      </c>
      <c r="H51" s="30" t="e">
        <f>#REF!</f>
        <v>#REF!</v>
      </c>
      <c r="I51" s="30" t="e">
        <f>#REF!</f>
        <v>#REF!</v>
      </c>
      <c r="J51" s="37" t="e">
        <f>#REF!</f>
        <v>#REF!</v>
      </c>
      <c r="K51" s="37" t="e">
        <f>#REF!</f>
        <v>#REF!</v>
      </c>
      <c r="L51" s="37" t="e">
        <f>#REF!</f>
        <v>#REF!</v>
      </c>
      <c r="M51" s="37" t="e">
        <f>#REF!</f>
        <v>#REF!</v>
      </c>
      <c r="N51" s="39" t="e">
        <f>#REF!</f>
        <v>#REF!</v>
      </c>
      <c r="O51" s="37" t="e">
        <f>#REF!</f>
        <v>#REF!</v>
      </c>
      <c r="P51" s="30" t="e">
        <f>#REF!</f>
        <v>#REF!</v>
      </c>
      <c r="Q51" s="37" t="e">
        <f>#REF!</f>
        <v>#REF!</v>
      </c>
      <c r="R51" s="37" t="e">
        <f>#REF!</f>
        <v>#REF!</v>
      </c>
      <c r="S51" s="37" t="e">
        <f>#REF!</f>
        <v>#REF!</v>
      </c>
      <c r="T51" s="37" t="e">
        <f>#REF!</f>
        <v>#REF!</v>
      </c>
      <c r="U51" s="37" t="e">
        <f>#REF!</f>
        <v>#REF!</v>
      </c>
      <c r="V51" s="37" t="e">
        <f>#REF!</f>
        <v>#REF!</v>
      </c>
      <c r="W51" s="39" t="e">
        <f>#REF!</f>
        <v>#REF!</v>
      </c>
      <c r="X51" s="30" t="e">
        <f>#REF!</f>
        <v>#REF!</v>
      </c>
      <c r="Y51" s="30" t="e">
        <f>#REF!</f>
        <v>#REF!</v>
      </c>
      <c r="Z51" s="37" t="e">
        <f>#REF!</f>
        <v>#REF!</v>
      </c>
      <c r="AA51" s="30" t="e">
        <f>#REF!</f>
        <v>#REF!</v>
      </c>
      <c r="AB51" s="30" t="e">
        <f>#REF!</f>
        <v>#REF!</v>
      </c>
      <c r="AC51" s="30" t="e">
        <f>#REF!</f>
        <v>#REF!</v>
      </c>
      <c r="AD51" s="32"/>
      <c r="AE51" s="32"/>
      <c r="AF51" s="32"/>
      <c r="AG51" s="32"/>
      <c r="AH51" s="32"/>
    </row>
    <row r="52" spans="1:34" x14ac:dyDescent="0.2">
      <c r="A52" s="5" t="s">
        <v>171</v>
      </c>
      <c r="B52" s="12" t="e">
        <f>+#REF!</f>
        <v>#REF!</v>
      </c>
      <c r="C52" s="30" t="e">
        <f t="shared" si="3"/>
        <v>#REF!</v>
      </c>
      <c r="D52" s="37" t="e">
        <f t="shared" si="1"/>
        <v>#REF!</v>
      </c>
      <c r="E52" s="39" t="e">
        <f t="shared" si="4"/>
        <v>#REF!</v>
      </c>
      <c r="F52" s="30" t="e">
        <f>#REF!</f>
        <v>#REF!</v>
      </c>
      <c r="G52" s="30" t="e">
        <f>#REF!</f>
        <v>#REF!</v>
      </c>
      <c r="H52" s="30" t="e">
        <f>#REF!</f>
        <v>#REF!</v>
      </c>
      <c r="I52" s="30" t="e">
        <f>#REF!</f>
        <v>#REF!</v>
      </c>
      <c r="J52" s="37" t="e">
        <f>#REF!</f>
        <v>#REF!</v>
      </c>
      <c r="K52" s="37" t="e">
        <f>#REF!</f>
        <v>#REF!</v>
      </c>
      <c r="L52" s="37" t="e">
        <f>#REF!</f>
        <v>#REF!</v>
      </c>
      <c r="M52" s="37" t="e">
        <f>#REF!</f>
        <v>#REF!</v>
      </c>
      <c r="N52" s="39" t="e">
        <f>#REF!</f>
        <v>#REF!</v>
      </c>
      <c r="O52" s="37" t="e">
        <f>#REF!</f>
        <v>#REF!</v>
      </c>
      <c r="P52" s="30" t="e">
        <f>#REF!</f>
        <v>#REF!</v>
      </c>
      <c r="Q52" s="37" t="e">
        <f>#REF!</f>
        <v>#REF!</v>
      </c>
      <c r="R52" s="37" t="e">
        <f>#REF!</f>
        <v>#REF!</v>
      </c>
      <c r="S52" s="37" t="e">
        <f>#REF!</f>
        <v>#REF!</v>
      </c>
      <c r="T52" s="37" t="e">
        <f>#REF!</f>
        <v>#REF!</v>
      </c>
      <c r="U52" s="37" t="e">
        <f>#REF!</f>
        <v>#REF!</v>
      </c>
      <c r="V52" s="37" t="e">
        <f>#REF!</f>
        <v>#REF!</v>
      </c>
      <c r="W52" s="39" t="e">
        <f>#REF!</f>
        <v>#REF!</v>
      </c>
      <c r="X52" s="30" t="e">
        <f>#REF!</f>
        <v>#REF!</v>
      </c>
      <c r="Y52" s="30" t="e">
        <f>#REF!</f>
        <v>#REF!</v>
      </c>
      <c r="Z52" s="37" t="e">
        <f>#REF!</f>
        <v>#REF!</v>
      </c>
      <c r="AA52" s="30" t="e">
        <f>#REF!</f>
        <v>#REF!</v>
      </c>
      <c r="AB52" s="30" t="e">
        <f>#REF!</f>
        <v>#REF!</v>
      </c>
      <c r="AC52" s="30" t="e">
        <f>#REF!</f>
        <v>#REF!</v>
      </c>
      <c r="AD52" s="32"/>
      <c r="AE52" s="32"/>
      <c r="AF52" s="32"/>
      <c r="AG52" s="32"/>
      <c r="AH52" s="32"/>
    </row>
    <row r="53" spans="1:34" x14ac:dyDescent="0.2">
      <c r="A53" s="5" t="s">
        <v>147</v>
      </c>
      <c r="B53" s="12" t="e">
        <f>+#REF!</f>
        <v>#REF!</v>
      </c>
      <c r="C53" s="30" t="e">
        <f t="shared" si="3"/>
        <v>#REF!</v>
      </c>
      <c r="D53" s="37" t="e">
        <f t="shared" si="1"/>
        <v>#REF!</v>
      </c>
      <c r="E53" s="39" t="e">
        <f t="shared" si="4"/>
        <v>#REF!</v>
      </c>
      <c r="F53" s="30" t="e">
        <f>#REF!</f>
        <v>#REF!</v>
      </c>
      <c r="G53" s="30" t="e">
        <f>#REF!</f>
        <v>#REF!</v>
      </c>
      <c r="H53" s="30" t="e">
        <f>#REF!</f>
        <v>#REF!</v>
      </c>
      <c r="I53" s="30" t="e">
        <f>#REF!</f>
        <v>#REF!</v>
      </c>
      <c r="J53" s="37" t="e">
        <f>#REF!</f>
        <v>#REF!</v>
      </c>
      <c r="K53" s="37" t="e">
        <f>#REF!</f>
        <v>#REF!</v>
      </c>
      <c r="L53" s="37" t="e">
        <f>#REF!</f>
        <v>#REF!</v>
      </c>
      <c r="M53" s="37" t="e">
        <f>#REF!</f>
        <v>#REF!</v>
      </c>
      <c r="N53" s="39" t="e">
        <f>#REF!</f>
        <v>#REF!</v>
      </c>
      <c r="O53" s="37" t="e">
        <f>#REF!</f>
        <v>#REF!</v>
      </c>
      <c r="P53" s="30" t="e">
        <f>#REF!</f>
        <v>#REF!</v>
      </c>
      <c r="Q53" s="37" t="e">
        <f>#REF!</f>
        <v>#REF!</v>
      </c>
      <c r="R53" s="37" t="e">
        <f>#REF!</f>
        <v>#REF!</v>
      </c>
      <c r="S53" s="37" t="e">
        <f>#REF!</f>
        <v>#REF!</v>
      </c>
      <c r="T53" s="37" t="e">
        <f>#REF!</f>
        <v>#REF!</v>
      </c>
      <c r="U53" s="37" t="e">
        <f>#REF!</f>
        <v>#REF!</v>
      </c>
      <c r="V53" s="37" t="e">
        <f>#REF!</f>
        <v>#REF!</v>
      </c>
      <c r="W53" s="39" t="e">
        <f>#REF!</f>
        <v>#REF!</v>
      </c>
      <c r="X53" s="30" t="e">
        <f>#REF!</f>
        <v>#REF!</v>
      </c>
      <c r="Y53" s="30" t="e">
        <f>#REF!</f>
        <v>#REF!</v>
      </c>
      <c r="Z53" s="37" t="e">
        <f>#REF!</f>
        <v>#REF!</v>
      </c>
      <c r="AA53" s="30" t="e">
        <f>#REF!</f>
        <v>#REF!</v>
      </c>
      <c r="AB53" s="30" t="e">
        <f>#REF!</f>
        <v>#REF!</v>
      </c>
      <c r="AC53" s="30" t="e">
        <f>#REF!</f>
        <v>#REF!</v>
      </c>
      <c r="AD53" s="32"/>
      <c r="AE53" s="32"/>
      <c r="AF53" s="32"/>
      <c r="AG53" s="32"/>
      <c r="AH53" s="32"/>
    </row>
    <row r="54" spans="1:34" x14ac:dyDescent="0.2">
      <c r="A54" s="5" t="s">
        <v>55</v>
      </c>
      <c r="B54" s="12" t="e">
        <f>+#REF!</f>
        <v>#REF!</v>
      </c>
      <c r="C54" s="30" t="e">
        <f t="shared" si="3"/>
        <v>#REF!</v>
      </c>
      <c r="D54" s="37" t="e">
        <f t="shared" si="1"/>
        <v>#REF!</v>
      </c>
      <c r="E54" s="39" t="e">
        <f t="shared" si="4"/>
        <v>#REF!</v>
      </c>
      <c r="F54" s="30" t="e">
        <f>#REF!</f>
        <v>#REF!</v>
      </c>
      <c r="G54" s="30" t="e">
        <f>#REF!</f>
        <v>#REF!</v>
      </c>
      <c r="H54" s="30" t="e">
        <f>#REF!</f>
        <v>#REF!</v>
      </c>
      <c r="I54" s="30" t="e">
        <f>#REF!</f>
        <v>#REF!</v>
      </c>
      <c r="J54" s="37" t="e">
        <f>#REF!</f>
        <v>#REF!</v>
      </c>
      <c r="K54" s="37" t="e">
        <f>#REF!</f>
        <v>#REF!</v>
      </c>
      <c r="L54" s="37" t="e">
        <f>#REF!</f>
        <v>#REF!</v>
      </c>
      <c r="M54" s="37" t="e">
        <f>#REF!</f>
        <v>#REF!</v>
      </c>
      <c r="N54" s="39" t="e">
        <f>#REF!</f>
        <v>#REF!</v>
      </c>
      <c r="O54" s="37" t="e">
        <f>#REF!</f>
        <v>#REF!</v>
      </c>
      <c r="P54" s="30" t="e">
        <f>#REF!</f>
        <v>#REF!</v>
      </c>
      <c r="Q54" s="37" t="e">
        <f>#REF!</f>
        <v>#REF!</v>
      </c>
      <c r="R54" s="37" t="e">
        <f>#REF!</f>
        <v>#REF!</v>
      </c>
      <c r="S54" s="37" t="e">
        <f>#REF!</f>
        <v>#REF!</v>
      </c>
      <c r="T54" s="37" t="e">
        <f>#REF!</f>
        <v>#REF!</v>
      </c>
      <c r="U54" s="37" t="e">
        <f>#REF!</f>
        <v>#REF!</v>
      </c>
      <c r="V54" s="37" t="e">
        <f>#REF!</f>
        <v>#REF!</v>
      </c>
      <c r="W54" s="39" t="e">
        <f>#REF!</f>
        <v>#REF!</v>
      </c>
      <c r="X54" s="30" t="e">
        <f>#REF!</f>
        <v>#REF!</v>
      </c>
      <c r="Y54" s="30" t="e">
        <f>#REF!</f>
        <v>#REF!</v>
      </c>
      <c r="Z54" s="37" t="e">
        <f>#REF!</f>
        <v>#REF!</v>
      </c>
      <c r="AA54" s="30" t="e">
        <f>#REF!</f>
        <v>#REF!</v>
      </c>
      <c r="AB54" s="30" t="e">
        <f>#REF!</f>
        <v>#REF!</v>
      </c>
      <c r="AC54" s="30" t="e">
        <f>#REF!</f>
        <v>#REF!</v>
      </c>
      <c r="AD54" s="32"/>
      <c r="AE54" s="32"/>
      <c r="AF54" s="32"/>
      <c r="AG54" s="32"/>
      <c r="AH54" s="32"/>
    </row>
    <row r="55" spans="1:34" x14ac:dyDescent="0.2">
      <c r="A55" s="5" t="s">
        <v>133</v>
      </c>
      <c r="B55" s="12" t="e">
        <f>+#REF!</f>
        <v>#REF!</v>
      </c>
      <c r="C55" s="30" t="e">
        <f t="shared" si="3"/>
        <v>#REF!</v>
      </c>
      <c r="D55" s="37" t="e">
        <f t="shared" si="1"/>
        <v>#REF!</v>
      </c>
      <c r="E55" s="39" t="e">
        <f t="shared" si="4"/>
        <v>#REF!</v>
      </c>
      <c r="F55" s="30" t="e">
        <f>#REF!</f>
        <v>#REF!</v>
      </c>
      <c r="G55" s="30" t="e">
        <f>#REF!</f>
        <v>#REF!</v>
      </c>
      <c r="H55" s="30" t="e">
        <f>#REF!</f>
        <v>#REF!</v>
      </c>
      <c r="I55" s="30" t="e">
        <f>#REF!</f>
        <v>#REF!</v>
      </c>
      <c r="J55" s="37" t="e">
        <f>#REF!</f>
        <v>#REF!</v>
      </c>
      <c r="K55" s="37" t="e">
        <f>#REF!</f>
        <v>#REF!</v>
      </c>
      <c r="L55" s="37" t="e">
        <f>#REF!</f>
        <v>#REF!</v>
      </c>
      <c r="M55" s="37" t="e">
        <f>#REF!</f>
        <v>#REF!</v>
      </c>
      <c r="N55" s="39" t="e">
        <f>#REF!</f>
        <v>#REF!</v>
      </c>
      <c r="O55" s="37" t="e">
        <f>#REF!</f>
        <v>#REF!</v>
      </c>
      <c r="P55" s="30" t="e">
        <f>#REF!</f>
        <v>#REF!</v>
      </c>
      <c r="Q55" s="37" t="e">
        <f>#REF!</f>
        <v>#REF!</v>
      </c>
      <c r="R55" s="37" t="e">
        <f>#REF!</f>
        <v>#REF!</v>
      </c>
      <c r="S55" s="37" t="e">
        <f>#REF!</f>
        <v>#REF!</v>
      </c>
      <c r="T55" s="37" t="e">
        <f>#REF!</f>
        <v>#REF!</v>
      </c>
      <c r="U55" s="37" t="e">
        <f>#REF!</f>
        <v>#REF!</v>
      </c>
      <c r="V55" s="37" t="e">
        <f>#REF!</f>
        <v>#REF!</v>
      </c>
      <c r="W55" s="39" t="e">
        <f>#REF!</f>
        <v>#REF!</v>
      </c>
      <c r="X55" s="30" t="e">
        <f>#REF!</f>
        <v>#REF!</v>
      </c>
      <c r="Y55" s="30" t="e">
        <f>#REF!</f>
        <v>#REF!</v>
      </c>
      <c r="Z55" s="37" t="e">
        <f>#REF!</f>
        <v>#REF!</v>
      </c>
      <c r="AA55" s="30" t="e">
        <f>#REF!</f>
        <v>#REF!</v>
      </c>
      <c r="AB55" s="30" t="e">
        <f>#REF!</f>
        <v>#REF!</v>
      </c>
      <c r="AC55" s="30" t="e">
        <f>#REF!</f>
        <v>#REF!</v>
      </c>
      <c r="AD55" s="32"/>
      <c r="AE55" s="32"/>
      <c r="AF55" s="32"/>
      <c r="AG55" s="32"/>
      <c r="AH55" s="32"/>
    </row>
    <row r="56" spans="1:34" x14ac:dyDescent="0.2">
      <c r="A56" s="5" t="s">
        <v>172</v>
      </c>
      <c r="B56" s="12" t="e">
        <f>+#REF!</f>
        <v>#REF!</v>
      </c>
      <c r="C56" s="30" t="e">
        <f t="shared" si="3"/>
        <v>#REF!</v>
      </c>
      <c r="D56" s="37" t="e">
        <f t="shared" si="1"/>
        <v>#REF!</v>
      </c>
      <c r="E56" s="39" t="e">
        <f t="shared" si="4"/>
        <v>#REF!</v>
      </c>
      <c r="F56" s="30" t="e">
        <f>#REF!</f>
        <v>#REF!</v>
      </c>
      <c r="G56" s="30" t="e">
        <f>#REF!</f>
        <v>#REF!</v>
      </c>
      <c r="H56" s="30" t="e">
        <f>#REF!</f>
        <v>#REF!</v>
      </c>
      <c r="I56" s="30" t="e">
        <f>#REF!</f>
        <v>#REF!</v>
      </c>
      <c r="J56" s="37" t="e">
        <f>#REF!</f>
        <v>#REF!</v>
      </c>
      <c r="K56" s="37" t="e">
        <f>#REF!</f>
        <v>#REF!</v>
      </c>
      <c r="L56" s="37" t="e">
        <f>#REF!</f>
        <v>#REF!</v>
      </c>
      <c r="M56" s="37" t="e">
        <f>#REF!</f>
        <v>#REF!</v>
      </c>
      <c r="N56" s="39" t="e">
        <f>#REF!</f>
        <v>#REF!</v>
      </c>
      <c r="O56" s="37" t="e">
        <f>#REF!</f>
        <v>#REF!</v>
      </c>
      <c r="P56" s="30" t="e">
        <f>#REF!</f>
        <v>#REF!</v>
      </c>
      <c r="Q56" s="37" t="e">
        <f>#REF!</f>
        <v>#REF!</v>
      </c>
      <c r="R56" s="37" t="e">
        <f>#REF!</f>
        <v>#REF!</v>
      </c>
      <c r="S56" s="37" t="e">
        <f>#REF!</f>
        <v>#REF!</v>
      </c>
      <c r="T56" s="37" t="e">
        <f>#REF!</f>
        <v>#REF!</v>
      </c>
      <c r="U56" s="37" t="e">
        <f>#REF!</f>
        <v>#REF!</v>
      </c>
      <c r="V56" s="37" t="e">
        <f>#REF!</f>
        <v>#REF!</v>
      </c>
      <c r="W56" s="39" t="e">
        <f>#REF!</f>
        <v>#REF!</v>
      </c>
      <c r="X56" s="30" t="e">
        <f>#REF!</f>
        <v>#REF!</v>
      </c>
      <c r="Y56" s="30" t="e">
        <f>#REF!</f>
        <v>#REF!</v>
      </c>
      <c r="Z56" s="37" t="e">
        <f>#REF!</f>
        <v>#REF!</v>
      </c>
      <c r="AA56" s="30" t="e">
        <f>#REF!</f>
        <v>#REF!</v>
      </c>
      <c r="AB56" s="30" t="e">
        <f>#REF!</f>
        <v>#REF!</v>
      </c>
      <c r="AC56" s="30" t="e">
        <f>#REF!</f>
        <v>#REF!</v>
      </c>
      <c r="AD56" s="32"/>
      <c r="AE56" s="32"/>
      <c r="AF56" s="32"/>
      <c r="AG56" s="32"/>
      <c r="AH56" s="32"/>
    </row>
    <row r="57" spans="1:34" x14ac:dyDescent="0.2">
      <c r="A57" s="5" t="s">
        <v>127</v>
      </c>
      <c r="B57" s="12" t="e">
        <f>+#REF!</f>
        <v>#REF!</v>
      </c>
      <c r="C57" s="30" t="e">
        <f t="shared" si="3"/>
        <v>#REF!</v>
      </c>
      <c r="D57" s="37" t="e">
        <f t="shared" si="1"/>
        <v>#REF!</v>
      </c>
      <c r="E57" s="39" t="e">
        <f t="shared" si="4"/>
        <v>#REF!</v>
      </c>
      <c r="F57" s="30" t="e">
        <f>#REF!</f>
        <v>#REF!</v>
      </c>
      <c r="G57" s="30" t="e">
        <f>#REF!</f>
        <v>#REF!</v>
      </c>
      <c r="H57" s="30" t="e">
        <f>#REF!</f>
        <v>#REF!</v>
      </c>
      <c r="I57" s="30" t="e">
        <f>#REF!</f>
        <v>#REF!</v>
      </c>
      <c r="J57" s="37" t="e">
        <f>#REF!</f>
        <v>#REF!</v>
      </c>
      <c r="K57" s="37" t="e">
        <f>#REF!</f>
        <v>#REF!</v>
      </c>
      <c r="L57" s="37" t="e">
        <f>#REF!</f>
        <v>#REF!</v>
      </c>
      <c r="M57" s="37" t="e">
        <f>#REF!</f>
        <v>#REF!</v>
      </c>
      <c r="N57" s="39" t="e">
        <f>#REF!</f>
        <v>#REF!</v>
      </c>
      <c r="O57" s="37" t="e">
        <f>#REF!</f>
        <v>#REF!</v>
      </c>
      <c r="P57" s="30" t="e">
        <f>#REF!</f>
        <v>#REF!</v>
      </c>
      <c r="Q57" s="37" t="e">
        <f>#REF!</f>
        <v>#REF!</v>
      </c>
      <c r="R57" s="37" t="e">
        <f>#REF!</f>
        <v>#REF!</v>
      </c>
      <c r="S57" s="37" t="e">
        <f>#REF!</f>
        <v>#REF!</v>
      </c>
      <c r="T57" s="37" t="e">
        <f>#REF!</f>
        <v>#REF!</v>
      </c>
      <c r="U57" s="37" t="e">
        <f>#REF!</f>
        <v>#REF!</v>
      </c>
      <c r="V57" s="37" t="e">
        <f>#REF!</f>
        <v>#REF!</v>
      </c>
      <c r="W57" s="39" t="e">
        <f>#REF!</f>
        <v>#REF!</v>
      </c>
      <c r="X57" s="30" t="e">
        <f>#REF!</f>
        <v>#REF!</v>
      </c>
      <c r="Y57" s="30" t="e">
        <f>#REF!</f>
        <v>#REF!</v>
      </c>
      <c r="Z57" s="37" t="e">
        <f>#REF!</f>
        <v>#REF!</v>
      </c>
      <c r="AA57" s="30" t="e">
        <f>#REF!</f>
        <v>#REF!</v>
      </c>
      <c r="AB57" s="30" t="e">
        <f>#REF!</f>
        <v>#REF!</v>
      </c>
      <c r="AC57" s="30" t="e">
        <f>#REF!</f>
        <v>#REF!</v>
      </c>
      <c r="AD57" s="32"/>
      <c r="AE57" s="32"/>
      <c r="AF57" s="32"/>
      <c r="AG57" s="32"/>
      <c r="AH57" s="32"/>
    </row>
    <row r="58" spans="1:34" x14ac:dyDescent="0.2">
      <c r="A58" s="5" t="s">
        <v>173</v>
      </c>
      <c r="B58" s="12" t="e">
        <f>+#REF!</f>
        <v>#REF!</v>
      </c>
      <c r="C58" s="30" t="e">
        <f t="shared" si="3"/>
        <v>#REF!</v>
      </c>
      <c r="D58" s="37" t="e">
        <f t="shared" si="1"/>
        <v>#REF!</v>
      </c>
      <c r="E58" s="39" t="e">
        <f t="shared" si="4"/>
        <v>#REF!</v>
      </c>
      <c r="F58" s="30" t="e">
        <f>#REF!</f>
        <v>#REF!</v>
      </c>
      <c r="G58" s="30" t="e">
        <f>#REF!</f>
        <v>#REF!</v>
      </c>
      <c r="H58" s="30" t="e">
        <f>#REF!</f>
        <v>#REF!</v>
      </c>
      <c r="I58" s="30" t="e">
        <f>#REF!</f>
        <v>#REF!</v>
      </c>
      <c r="J58" s="37" t="e">
        <f>#REF!</f>
        <v>#REF!</v>
      </c>
      <c r="K58" s="37" t="e">
        <f>#REF!</f>
        <v>#REF!</v>
      </c>
      <c r="L58" s="37" t="e">
        <f>#REF!</f>
        <v>#REF!</v>
      </c>
      <c r="M58" s="37" t="e">
        <f>#REF!</f>
        <v>#REF!</v>
      </c>
      <c r="N58" s="39" t="e">
        <f>#REF!</f>
        <v>#REF!</v>
      </c>
      <c r="O58" s="37" t="e">
        <f>#REF!</f>
        <v>#REF!</v>
      </c>
      <c r="P58" s="30" t="e">
        <f>#REF!</f>
        <v>#REF!</v>
      </c>
      <c r="Q58" s="37" t="e">
        <f>#REF!</f>
        <v>#REF!</v>
      </c>
      <c r="R58" s="37" t="e">
        <f>#REF!</f>
        <v>#REF!</v>
      </c>
      <c r="S58" s="37" t="e">
        <f>#REF!</f>
        <v>#REF!</v>
      </c>
      <c r="T58" s="37" t="e">
        <f>#REF!</f>
        <v>#REF!</v>
      </c>
      <c r="U58" s="37" t="e">
        <f>#REF!</f>
        <v>#REF!</v>
      </c>
      <c r="V58" s="37" t="e">
        <f>#REF!</f>
        <v>#REF!</v>
      </c>
      <c r="W58" s="39" t="e">
        <f>#REF!</f>
        <v>#REF!</v>
      </c>
      <c r="X58" s="30" t="e">
        <f>#REF!</f>
        <v>#REF!</v>
      </c>
      <c r="Y58" s="30" t="e">
        <f>#REF!</f>
        <v>#REF!</v>
      </c>
      <c r="Z58" s="37" t="e">
        <f>#REF!</f>
        <v>#REF!</v>
      </c>
      <c r="AA58" s="30" t="e">
        <f>#REF!</f>
        <v>#REF!</v>
      </c>
      <c r="AB58" s="30" t="e">
        <f>#REF!</f>
        <v>#REF!</v>
      </c>
      <c r="AC58" s="30" t="e">
        <f>#REF!</f>
        <v>#REF!</v>
      </c>
      <c r="AD58" s="32"/>
      <c r="AE58" s="32"/>
      <c r="AF58" s="32"/>
      <c r="AG58" s="32"/>
      <c r="AH58" s="32"/>
    </row>
    <row r="59" spans="1:34" x14ac:dyDescent="0.2">
      <c r="A59" s="5" t="s">
        <v>174</v>
      </c>
      <c r="B59" s="12" t="e">
        <f>+#REF!</f>
        <v>#REF!</v>
      </c>
      <c r="C59" s="30" t="e">
        <f t="shared" si="3"/>
        <v>#REF!</v>
      </c>
      <c r="D59" s="37" t="e">
        <f t="shared" si="1"/>
        <v>#REF!</v>
      </c>
      <c r="E59" s="39" t="e">
        <f t="shared" si="4"/>
        <v>#REF!</v>
      </c>
      <c r="F59" s="30" t="e">
        <f>#REF!</f>
        <v>#REF!</v>
      </c>
      <c r="G59" s="30" t="e">
        <f>#REF!</f>
        <v>#REF!</v>
      </c>
      <c r="H59" s="30" t="e">
        <f>#REF!</f>
        <v>#REF!</v>
      </c>
      <c r="I59" s="30" t="e">
        <f>#REF!</f>
        <v>#REF!</v>
      </c>
      <c r="J59" s="37" t="e">
        <f>#REF!</f>
        <v>#REF!</v>
      </c>
      <c r="K59" s="37" t="e">
        <f>#REF!</f>
        <v>#REF!</v>
      </c>
      <c r="L59" s="37" t="e">
        <f>#REF!</f>
        <v>#REF!</v>
      </c>
      <c r="M59" s="37" t="e">
        <f>#REF!</f>
        <v>#REF!</v>
      </c>
      <c r="N59" s="39" t="e">
        <f>#REF!</f>
        <v>#REF!</v>
      </c>
      <c r="O59" s="37" t="e">
        <f>#REF!</f>
        <v>#REF!</v>
      </c>
      <c r="P59" s="30" t="e">
        <f>#REF!</f>
        <v>#REF!</v>
      </c>
      <c r="Q59" s="37" t="e">
        <f>#REF!</f>
        <v>#REF!</v>
      </c>
      <c r="R59" s="37" t="e">
        <f>#REF!</f>
        <v>#REF!</v>
      </c>
      <c r="S59" s="37" t="e">
        <f>#REF!</f>
        <v>#REF!</v>
      </c>
      <c r="T59" s="37" t="e">
        <f>#REF!</f>
        <v>#REF!</v>
      </c>
      <c r="U59" s="37" t="e">
        <f>#REF!</f>
        <v>#REF!</v>
      </c>
      <c r="V59" s="37" t="e">
        <f>#REF!</f>
        <v>#REF!</v>
      </c>
      <c r="W59" s="39" t="e">
        <f>#REF!</f>
        <v>#REF!</v>
      </c>
      <c r="X59" s="30" t="e">
        <f>#REF!</f>
        <v>#REF!</v>
      </c>
      <c r="Y59" s="30" t="e">
        <f>#REF!</f>
        <v>#REF!</v>
      </c>
      <c r="Z59" s="37" t="e">
        <f>#REF!</f>
        <v>#REF!</v>
      </c>
      <c r="AA59" s="30" t="e">
        <f>#REF!</f>
        <v>#REF!</v>
      </c>
      <c r="AB59" s="30" t="e">
        <f>#REF!</f>
        <v>#REF!</v>
      </c>
      <c r="AC59" s="30" t="e">
        <f>#REF!</f>
        <v>#REF!</v>
      </c>
      <c r="AD59" s="32"/>
      <c r="AE59" s="32"/>
      <c r="AF59" s="32"/>
      <c r="AG59" s="32"/>
      <c r="AH59" s="32"/>
    </row>
    <row r="60" spans="1:34" x14ac:dyDescent="0.2">
      <c r="A60" s="5" t="s">
        <v>175</v>
      </c>
      <c r="B60" s="12" t="e">
        <f>+#REF!</f>
        <v>#REF!</v>
      </c>
      <c r="C60" s="30" t="e">
        <f t="shared" si="3"/>
        <v>#REF!</v>
      </c>
      <c r="D60" s="37" t="e">
        <f t="shared" si="1"/>
        <v>#REF!</v>
      </c>
      <c r="E60" s="39" t="e">
        <f t="shared" si="4"/>
        <v>#REF!</v>
      </c>
      <c r="F60" s="30" t="e">
        <f>#REF!</f>
        <v>#REF!</v>
      </c>
      <c r="G60" s="30" t="e">
        <f>#REF!</f>
        <v>#REF!</v>
      </c>
      <c r="H60" s="30" t="e">
        <f>#REF!</f>
        <v>#REF!</v>
      </c>
      <c r="I60" s="30" t="e">
        <f>#REF!</f>
        <v>#REF!</v>
      </c>
      <c r="J60" s="37" t="e">
        <f>#REF!</f>
        <v>#REF!</v>
      </c>
      <c r="K60" s="37" t="e">
        <f>#REF!</f>
        <v>#REF!</v>
      </c>
      <c r="L60" s="37" t="e">
        <f>#REF!</f>
        <v>#REF!</v>
      </c>
      <c r="M60" s="37" t="e">
        <f>#REF!</f>
        <v>#REF!</v>
      </c>
      <c r="N60" s="39" t="e">
        <f>#REF!</f>
        <v>#REF!</v>
      </c>
      <c r="O60" s="37" t="e">
        <f>#REF!</f>
        <v>#REF!</v>
      </c>
      <c r="P60" s="30" t="e">
        <f>#REF!</f>
        <v>#REF!</v>
      </c>
      <c r="Q60" s="37" t="e">
        <f>#REF!</f>
        <v>#REF!</v>
      </c>
      <c r="R60" s="37" t="e">
        <f>#REF!</f>
        <v>#REF!</v>
      </c>
      <c r="S60" s="37" t="e">
        <f>#REF!</f>
        <v>#REF!</v>
      </c>
      <c r="T60" s="37" t="e">
        <f>#REF!</f>
        <v>#REF!</v>
      </c>
      <c r="U60" s="37" t="e">
        <f>#REF!</f>
        <v>#REF!</v>
      </c>
      <c r="V60" s="37" t="e">
        <f>#REF!</f>
        <v>#REF!</v>
      </c>
      <c r="W60" s="39" t="e">
        <f>#REF!</f>
        <v>#REF!</v>
      </c>
      <c r="X60" s="30" t="e">
        <f>#REF!</f>
        <v>#REF!</v>
      </c>
      <c r="Y60" s="30" t="e">
        <f>#REF!</f>
        <v>#REF!</v>
      </c>
      <c r="Z60" s="37" t="e">
        <f>#REF!</f>
        <v>#REF!</v>
      </c>
      <c r="AA60" s="30" t="e">
        <f>#REF!</f>
        <v>#REF!</v>
      </c>
      <c r="AB60" s="30" t="e">
        <f>#REF!</f>
        <v>#REF!</v>
      </c>
      <c r="AC60" s="30" t="e">
        <f>#REF!</f>
        <v>#REF!</v>
      </c>
      <c r="AD60" s="32"/>
      <c r="AE60" s="32"/>
      <c r="AF60" s="32"/>
      <c r="AG60" s="32"/>
      <c r="AH60" s="32"/>
    </row>
    <row r="61" spans="1:34" x14ac:dyDescent="0.2">
      <c r="A61" s="5" t="s">
        <v>176</v>
      </c>
      <c r="B61" s="12" t="e">
        <f>+#REF!</f>
        <v>#REF!</v>
      </c>
      <c r="C61" s="30" t="e">
        <f t="shared" si="3"/>
        <v>#REF!</v>
      </c>
      <c r="D61" s="37" t="e">
        <f t="shared" si="1"/>
        <v>#REF!</v>
      </c>
      <c r="E61" s="39" t="e">
        <f t="shared" si="4"/>
        <v>#REF!</v>
      </c>
      <c r="F61" s="30" t="e">
        <f>#REF!</f>
        <v>#REF!</v>
      </c>
      <c r="G61" s="30" t="e">
        <f>#REF!</f>
        <v>#REF!</v>
      </c>
      <c r="H61" s="30" t="e">
        <f>#REF!</f>
        <v>#REF!</v>
      </c>
      <c r="I61" s="30" t="e">
        <f>#REF!</f>
        <v>#REF!</v>
      </c>
      <c r="J61" s="37" t="e">
        <f>#REF!</f>
        <v>#REF!</v>
      </c>
      <c r="K61" s="37" t="e">
        <f>#REF!</f>
        <v>#REF!</v>
      </c>
      <c r="L61" s="37" t="e">
        <f>#REF!</f>
        <v>#REF!</v>
      </c>
      <c r="M61" s="37" t="e">
        <f>#REF!</f>
        <v>#REF!</v>
      </c>
      <c r="N61" s="39" t="e">
        <f>#REF!</f>
        <v>#REF!</v>
      </c>
      <c r="O61" s="37" t="e">
        <f>#REF!</f>
        <v>#REF!</v>
      </c>
      <c r="P61" s="30" t="e">
        <f>#REF!</f>
        <v>#REF!</v>
      </c>
      <c r="Q61" s="37" t="e">
        <f>#REF!</f>
        <v>#REF!</v>
      </c>
      <c r="R61" s="37" t="e">
        <f>#REF!</f>
        <v>#REF!</v>
      </c>
      <c r="S61" s="37" t="e">
        <f>#REF!</f>
        <v>#REF!</v>
      </c>
      <c r="T61" s="37" t="e">
        <f>#REF!</f>
        <v>#REF!</v>
      </c>
      <c r="U61" s="37" t="e">
        <f>#REF!</f>
        <v>#REF!</v>
      </c>
      <c r="V61" s="37" t="e">
        <f>#REF!</f>
        <v>#REF!</v>
      </c>
      <c r="W61" s="39" t="e">
        <f>#REF!</f>
        <v>#REF!</v>
      </c>
      <c r="X61" s="30" t="e">
        <f>#REF!</f>
        <v>#REF!</v>
      </c>
      <c r="Y61" s="30" t="e">
        <f>#REF!</f>
        <v>#REF!</v>
      </c>
      <c r="Z61" s="37" t="e">
        <f>#REF!</f>
        <v>#REF!</v>
      </c>
      <c r="AA61" s="30" t="e">
        <f>#REF!</f>
        <v>#REF!</v>
      </c>
      <c r="AB61" s="30" t="e">
        <f>#REF!</f>
        <v>#REF!</v>
      </c>
      <c r="AC61" s="30" t="e">
        <f>#REF!</f>
        <v>#REF!</v>
      </c>
      <c r="AD61" s="32"/>
      <c r="AE61" s="32"/>
      <c r="AF61" s="32"/>
      <c r="AG61" s="32"/>
      <c r="AH61" s="32"/>
    </row>
    <row r="62" spans="1:34" x14ac:dyDescent="0.2">
      <c r="A62" s="5" t="s">
        <v>177</v>
      </c>
      <c r="B62" s="12" t="e">
        <f>+#REF!</f>
        <v>#REF!</v>
      </c>
      <c r="C62" s="30" t="e">
        <f t="shared" si="3"/>
        <v>#REF!</v>
      </c>
      <c r="D62" s="37" t="e">
        <f t="shared" si="1"/>
        <v>#REF!</v>
      </c>
      <c r="E62" s="39" t="e">
        <f t="shared" si="4"/>
        <v>#REF!</v>
      </c>
      <c r="F62" s="30" t="e">
        <f>#REF!</f>
        <v>#REF!</v>
      </c>
      <c r="G62" s="30" t="e">
        <f>#REF!</f>
        <v>#REF!</v>
      </c>
      <c r="H62" s="30" t="e">
        <f>#REF!</f>
        <v>#REF!</v>
      </c>
      <c r="I62" s="30" t="e">
        <f>#REF!</f>
        <v>#REF!</v>
      </c>
      <c r="J62" s="37" t="e">
        <f>#REF!</f>
        <v>#REF!</v>
      </c>
      <c r="K62" s="37" t="e">
        <f>#REF!</f>
        <v>#REF!</v>
      </c>
      <c r="L62" s="37" t="e">
        <f>#REF!</f>
        <v>#REF!</v>
      </c>
      <c r="M62" s="37" t="e">
        <f>#REF!</f>
        <v>#REF!</v>
      </c>
      <c r="N62" s="39" t="e">
        <f>#REF!</f>
        <v>#REF!</v>
      </c>
      <c r="O62" s="37" t="e">
        <f>#REF!</f>
        <v>#REF!</v>
      </c>
      <c r="P62" s="30" t="e">
        <f>#REF!</f>
        <v>#REF!</v>
      </c>
      <c r="Q62" s="37" t="e">
        <f>#REF!</f>
        <v>#REF!</v>
      </c>
      <c r="R62" s="37" t="e">
        <f>#REF!</f>
        <v>#REF!</v>
      </c>
      <c r="S62" s="37" t="e">
        <f>#REF!</f>
        <v>#REF!</v>
      </c>
      <c r="T62" s="37" t="e">
        <f>#REF!</f>
        <v>#REF!</v>
      </c>
      <c r="U62" s="37" t="e">
        <f>#REF!</f>
        <v>#REF!</v>
      </c>
      <c r="V62" s="37" t="e">
        <f>#REF!</f>
        <v>#REF!</v>
      </c>
      <c r="W62" s="39" t="e">
        <f>#REF!</f>
        <v>#REF!</v>
      </c>
      <c r="X62" s="30" t="e">
        <f>#REF!</f>
        <v>#REF!</v>
      </c>
      <c r="Y62" s="30" t="e">
        <f>#REF!</f>
        <v>#REF!</v>
      </c>
      <c r="Z62" s="37" t="e">
        <f>#REF!</f>
        <v>#REF!</v>
      </c>
      <c r="AA62" s="30" t="e">
        <f>#REF!</f>
        <v>#REF!</v>
      </c>
      <c r="AB62" s="30" t="e">
        <f>#REF!</f>
        <v>#REF!</v>
      </c>
      <c r="AC62" s="30" t="e">
        <f>#REF!</f>
        <v>#REF!</v>
      </c>
      <c r="AD62" s="32"/>
      <c r="AE62" s="32"/>
      <c r="AF62" s="32"/>
      <c r="AG62" s="32"/>
      <c r="AH62" s="32"/>
    </row>
    <row r="63" spans="1:34" x14ac:dyDescent="0.2">
      <c r="A63" s="5" t="s">
        <v>95</v>
      </c>
      <c r="B63" s="12" t="e">
        <f>+#REF!</f>
        <v>#REF!</v>
      </c>
      <c r="C63" s="30" t="e">
        <f t="shared" si="3"/>
        <v>#REF!</v>
      </c>
      <c r="D63" s="37" t="e">
        <f t="shared" si="1"/>
        <v>#REF!</v>
      </c>
      <c r="E63" s="39" t="e">
        <f t="shared" si="4"/>
        <v>#REF!</v>
      </c>
      <c r="F63" s="30" t="e">
        <f>#REF!</f>
        <v>#REF!</v>
      </c>
      <c r="G63" s="30" t="e">
        <f>#REF!</f>
        <v>#REF!</v>
      </c>
      <c r="H63" s="30" t="e">
        <f>#REF!</f>
        <v>#REF!</v>
      </c>
      <c r="I63" s="30" t="e">
        <f>#REF!</f>
        <v>#REF!</v>
      </c>
      <c r="J63" s="37" t="e">
        <f>#REF!</f>
        <v>#REF!</v>
      </c>
      <c r="K63" s="37" t="e">
        <f>#REF!</f>
        <v>#REF!</v>
      </c>
      <c r="L63" s="37" t="e">
        <f>#REF!</f>
        <v>#REF!</v>
      </c>
      <c r="M63" s="37" t="e">
        <f>#REF!</f>
        <v>#REF!</v>
      </c>
      <c r="N63" s="39" t="e">
        <f>#REF!</f>
        <v>#REF!</v>
      </c>
      <c r="O63" s="37" t="e">
        <f>#REF!</f>
        <v>#REF!</v>
      </c>
      <c r="P63" s="30" t="e">
        <f>#REF!</f>
        <v>#REF!</v>
      </c>
      <c r="Q63" s="37" t="e">
        <f>#REF!</f>
        <v>#REF!</v>
      </c>
      <c r="R63" s="37" t="e">
        <f>#REF!</f>
        <v>#REF!</v>
      </c>
      <c r="S63" s="37" t="e">
        <f>#REF!</f>
        <v>#REF!</v>
      </c>
      <c r="T63" s="37" t="e">
        <f>#REF!</f>
        <v>#REF!</v>
      </c>
      <c r="U63" s="37" t="e">
        <f>#REF!</f>
        <v>#REF!</v>
      </c>
      <c r="V63" s="37" t="e">
        <f>#REF!</f>
        <v>#REF!</v>
      </c>
      <c r="W63" s="39" t="e">
        <f>#REF!</f>
        <v>#REF!</v>
      </c>
      <c r="X63" s="30" t="e">
        <f>#REF!</f>
        <v>#REF!</v>
      </c>
      <c r="Y63" s="30" t="e">
        <f>#REF!</f>
        <v>#REF!</v>
      </c>
      <c r="Z63" s="37" t="e">
        <f>#REF!</f>
        <v>#REF!</v>
      </c>
      <c r="AA63" s="30" t="e">
        <f>#REF!</f>
        <v>#REF!</v>
      </c>
      <c r="AB63" s="30" t="e">
        <f>#REF!</f>
        <v>#REF!</v>
      </c>
      <c r="AC63" s="30" t="e">
        <f>#REF!</f>
        <v>#REF!</v>
      </c>
      <c r="AD63" s="32"/>
      <c r="AE63" s="32"/>
      <c r="AF63" s="32"/>
      <c r="AG63" s="32"/>
      <c r="AH63" s="32"/>
    </row>
    <row r="64" spans="1:34" x14ac:dyDescent="0.2">
      <c r="A64" s="5" t="s">
        <v>148</v>
      </c>
      <c r="B64" s="12" t="e">
        <f>+#REF!</f>
        <v>#REF!</v>
      </c>
      <c r="C64" s="30" t="e">
        <f t="shared" si="3"/>
        <v>#REF!</v>
      </c>
      <c r="D64" s="37" t="e">
        <f t="shared" si="1"/>
        <v>#REF!</v>
      </c>
      <c r="E64" s="39" t="e">
        <f t="shared" si="4"/>
        <v>#REF!</v>
      </c>
      <c r="F64" s="30" t="e">
        <f>#REF!</f>
        <v>#REF!</v>
      </c>
      <c r="G64" s="30" t="e">
        <f>#REF!</f>
        <v>#REF!</v>
      </c>
      <c r="H64" s="30" t="e">
        <f>#REF!</f>
        <v>#REF!</v>
      </c>
      <c r="I64" s="30" t="e">
        <f>#REF!</f>
        <v>#REF!</v>
      </c>
      <c r="J64" s="37" t="e">
        <f>#REF!</f>
        <v>#REF!</v>
      </c>
      <c r="K64" s="37" t="e">
        <f>#REF!</f>
        <v>#REF!</v>
      </c>
      <c r="L64" s="37" t="e">
        <f>#REF!</f>
        <v>#REF!</v>
      </c>
      <c r="M64" s="37" t="e">
        <f>#REF!</f>
        <v>#REF!</v>
      </c>
      <c r="N64" s="39" t="e">
        <f>#REF!</f>
        <v>#REF!</v>
      </c>
      <c r="O64" s="37" t="e">
        <f>#REF!</f>
        <v>#REF!</v>
      </c>
      <c r="P64" s="30" t="e">
        <f>#REF!</f>
        <v>#REF!</v>
      </c>
      <c r="Q64" s="37" t="e">
        <f>#REF!</f>
        <v>#REF!</v>
      </c>
      <c r="R64" s="37" t="e">
        <f>#REF!</f>
        <v>#REF!</v>
      </c>
      <c r="S64" s="37" t="e">
        <f>#REF!</f>
        <v>#REF!</v>
      </c>
      <c r="T64" s="37" t="e">
        <f>#REF!</f>
        <v>#REF!</v>
      </c>
      <c r="U64" s="37" t="e">
        <f>#REF!</f>
        <v>#REF!</v>
      </c>
      <c r="V64" s="37" t="e">
        <f>#REF!</f>
        <v>#REF!</v>
      </c>
      <c r="W64" s="39" t="e">
        <f>#REF!</f>
        <v>#REF!</v>
      </c>
      <c r="X64" s="30" t="e">
        <f>#REF!</f>
        <v>#REF!</v>
      </c>
      <c r="Y64" s="30" t="e">
        <f>#REF!</f>
        <v>#REF!</v>
      </c>
      <c r="Z64" s="37" t="e">
        <f>#REF!</f>
        <v>#REF!</v>
      </c>
      <c r="AA64" s="30" t="e">
        <f>#REF!</f>
        <v>#REF!</v>
      </c>
      <c r="AB64" s="30" t="e">
        <f>#REF!</f>
        <v>#REF!</v>
      </c>
      <c r="AC64" s="30" t="e">
        <f>#REF!</f>
        <v>#REF!</v>
      </c>
      <c r="AD64" s="32"/>
      <c r="AE64" s="32"/>
      <c r="AF64" s="32"/>
      <c r="AG64" s="32"/>
      <c r="AH64" s="32"/>
    </row>
    <row r="65" spans="1:34" x14ac:dyDescent="0.2">
      <c r="A65" s="5" t="s">
        <v>178</v>
      </c>
      <c r="B65" s="12" t="e">
        <f>+#REF!</f>
        <v>#REF!</v>
      </c>
      <c r="C65" s="30" t="e">
        <f t="shared" si="3"/>
        <v>#REF!</v>
      </c>
      <c r="D65" s="37" t="e">
        <f t="shared" si="1"/>
        <v>#REF!</v>
      </c>
      <c r="E65" s="39" t="e">
        <f t="shared" si="4"/>
        <v>#REF!</v>
      </c>
      <c r="F65" s="30" t="e">
        <f>#REF!</f>
        <v>#REF!</v>
      </c>
      <c r="G65" s="30" t="e">
        <f>#REF!</f>
        <v>#REF!</v>
      </c>
      <c r="H65" s="30" t="e">
        <f>#REF!</f>
        <v>#REF!</v>
      </c>
      <c r="I65" s="30" t="e">
        <f>#REF!</f>
        <v>#REF!</v>
      </c>
      <c r="J65" s="37" t="e">
        <f>#REF!</f>
        <v>#REF!</v>
      </c>
      <c r="K65" s="37" t="e">
        <f>#REF!</f>
        <v>#REF!</v>
      </c>
      <c r="L65" s="37" t="e">
        <f>#REF!</f>
        <v>#REF!</v>
      </c>
      <c r="M65" s="37" t="e">
        <f>#REF!</f>
        <v>#REF!</v>
      </c>
      <c r="N65" s="39" t="e">
        <f>#REF!</f>
        <v>#REF!</v>
      </c>
      <c r="O65" s="37" t="e">
        <f>#REF!</f>
        <v>#REF!</v>
      </c>
      <c r="P65" s="30" t="e">
        <f>#REF!</f>
        <v>#REF!</v>
      </c>
      <c r="Q65" s="37" t="e">
        <f>#REF!</f>
        <v>#REF!</v>
      </c>
      <c r="R65" s="37" t="e">
        <f>#REF!</f>
        <v>#REF!</v>
      </c>
      <c r="S65" s="37" t="e">
        <f>#REF!</f>
        <v>#REF!</v>
      </c>
      <c r="T65" s="37" t="e">
        <f>#REF!</f>
        <v>#REF!</v>
      </c>
      <c r="U65" s="37" t="e">
        <f>#REF!</f>
        <v>#REF!</v>
      </c>
      <c r="V65" s="37" t="e">
        <f>#REF!</f>
        <v>#REF!</v>
      </c>
      <c r="W65" s="39" t="e">
        <f>#REF!</f>
        <v>#REF!</v>
      </c>
      <c r="X65" s="30" t="e">
        <f>#REF!</f>
        <v>#REF!</v>
      </c>
      <c r="Y65" s="30" t="e">
        <f>#REF!</f>
        <v>#REF!</v>
      </c>
      <c r="Z65" s="37" t="e">
        <f>#REF!</f>
        <v>#REF!</v>
      </c>
      <c r="AA65" s="30" t="e">
        <f>#REF!</f>
        <v>#REF!</v>
      </c>
      <c r="AB65" s="30" t="e">
        <f>#REF!</f>
        <v>#REF!</v>
      </c>
      <c r="AC65" s="30" t="e">
        <f>#REF!</f>
        <v>#REF!</v>
      </c>
      <c r="AD65" s="32"/>
      <c r="AE65" s="32"/>
      <c r="AF65" s="32"/>
      <c r="AG65" s="32"/>
      <c r="AH65" s="32"/>
    </row>
    <row r="66" spans="1:34" x14ac:dyDescent="0.2">
      <c r="B66" s="12" t="e">
        <f>+#REF!</f>
        <v>#REF!</v>
      </c>
      <c r="C66" s="30" t="e">
        <f>+F66+G66+H66+I66+Q66+R66+S66+Z66+AA66+AB66+AD66+AE66+AF66</f>
        <v>#REF!</v>
      </c>
      <c r="D66" s="37" t="e">
        <f t="shared" si="1"/>
        <v>#REF!</v>
      </c>
      <c r="E66" s="39" t="e">
        <f>+O66+Y66</f>
        <v>#REF!</v>
      </c>
      <c r="F66" s="30" t="e">
        <f>#REF!</f>
        <v>#REF!</v>
      </c>
      <c r="G66" s="30" t="e">
        <f>#REF!</f>
        <v>#REF!</v>
      </c>
      <c r="H66" s="30" t="e">
        <f>#REF!</f>
        <v>#REF!</v>
      </c>
      <c r="I66" s="30" t="e">
        <f>#REF!</f>
        <v>#REF!</v>
      </c>
      <c r="J66" s="37" t="e">
        <f>#REF!</f>
        <v>#REF!</v>
      </c>
      <c r="K66" s="37" t="e">
        <f>#REF!</f>
        <v>#REF!</v>
      </c>
      <c r="L66" s="37" t="e">
        <f>#REF!</f>
        <v>#REF!</v>
      </c>
      <c r="M66" s="37" t="e">
        <f>#REF!</f>
        <v>#REF!</v>
      </c>
      <c r="N66" s="39" t="e">
        <f>#REF!</f>
        <v>#REF!</v>
      </c>
      <c r="O66" s="37" t="e">
        <f>#REF!</f>
        <v>#REF!</v>
      </c>
      <c r="P66" s="30" t="e">
        <f>#REF!</f>
        <v>#REF!</v>
      </c>
      <c r="Q66" s="37" t="e">
        <f>#REF!</f>
        <v>#REF!</v>
      </c>
      <c r="R66" s="37" t="e">
        <f>#REF!</f>
        <v>#REF!</v>
      </c>
      <c r="S66" s="37" t="e">
        <f>#REF!</f>
        <v>#REF!</v>
      </c>
      <c r="T66" s="37" t="e">
        <f>#REF!</f>
        <v>#REF!</v>
      </c>
      <c r="U66" s="37" t="e">
        <f>#REF!</f>
        <v>#REF!</v>
      </c>
      <c r="V66" s="37" t="e">
        <f>#REF!</f>
        <v>#REF!</v>
      </c>
      <c r="W66" s="39" t="e">
        <f>#REF!</f>
        <v>#REF!</v>
      </c>
      <c r="X66" s="30" t="e">
        <f>#REF!</f>
        <v>#REF!</v>
      </c>
      <c r="Y66" s="30" t="e">
        <f>#REF!</f>
        <v>#REF!</v>
      </c>
      <c r="Z66" s="37" t="e">
        <f>#REF!</f>
        <v>#REF!</v>
      </c>
      <c r="AA66" s="30" t="e">
        <f>#REF!</f>
        <v>#REF!</v>
      </c>
      <c r="AB66" s="30" t="e">
        <f>#REF!</f>
        <v>#REF!</v>
      </c>
      <c r="AC66" s="30" t="e">
        <f>#REF!</f>
        <v>#REF!</v>
      </c>
      <c r="AD66" s="32"/>
      <c r="AE66" s="32"/>
      <c r="AF66" s="32"/>
      <c r="AG66" s="32"/>
      <c r="AH66" s="32"/>
    </row>
    <row r="67" spans="1:34" x14ac:dyDescent="0.2">
      <c r="B67" s="12" t="e">
        <f>+#REF!</f>
        <v>#REF!</v>
      </c>
      <c r="C67" s="30" t="e">
        <f>SUM(C27:C66)</f>
        <v>#REF!</v>
      </c>
      <c r="D67" s="37" t="e">
        <f t="shared" si="1"/>
        <v>#REF!</v>
      </c>
      <c r="E67" s="39" t="e">
        <f>SUM(E27:E66)</f>
        <v>#REF!</v>
      </c>
      <c r="F67" s="30" t="e">
        <f>#REF!</f>
        <v>#REF!</v>
      </c>
      <c r="G67" s="30" t="e">
        <f>#REF!</f>
        <v>#REF!</v>
      </c>
      <c r="H67" s="30" t="e">
        <f>#REF!</f>
        <v>#REF!</v>
      </c>
      <c r="I67" s="30" t="e">
        <f>#REF!</f>
        <v>#REF!</v>
      </c>
      <c r="J67" s="37" t="e">
        <f>#REF!</f>
        <v>#REF!</v>
      </c>
      <c r="K67" s="37" t="e">
        <f>#REF!</f>
        <v>#REF!</v>
      </c>
      <c r="L67" s="37" t="e">
        <f>#REF!</f>
        <v>#REF!</v>
      </c>
      <c r="M67" s="37" t="e">
        <f>#REF!</f>
        <v>#REF!</v>
      </c>
      <c r="N67" s="39" t="e">
        <f>#REF!</f>
        <v>#REF!</v>
      </c>
      <c r="O67" s="37" t="e">
        <f>#REF!</f>
        <v>#REF!</v>
      </c>
      <c r="P67" s="30" t="e">
        <f>#REF!</f>
        <v>#REF!</v>
      </c>
      <c r="Q67" s="37" t="e">
        <f>#REF!</f>
        <v>#REF!</v>
      </c>
      <c r="R67" s="37" t="e">
        <f>#REF!</f>
        <v>#REF!</v>
      </c>
      <c r="S67" s="37" t="e">
        <f>#REF!</f>
        <v>#REF!</v>
      </c>
      <c r="T67" s="37" t="e">
        <f>#REF!</f>
        <v>#REF!</v>
      </c>
      <c r="U67" s="37" t="e">
        <f>#REF!</f>
        <v>#REF!</v>
      </c>
      <c r="V67" s="37" t="e">
        <f>#REF!</f>
        <v>#REF!</v>
      </c>
      <c r="W67" s="39" t="e">
        <f>#REF!</f>
        <v>#REF!</v>
      </c>
      <c r="X67" s="30" t="e">
        <f>#REF!</f>
        <v>#REF!</v>
      </c>
      <c r="Y67" s="30" t="e">
        <f>#REF!</f>
        <v>#REF!</v>
      </c>
      <c r="Z67" s="37" t="e">
        <f>#REF!</f>
        <v>#REF!</v>
      </c>
      <c r="AA67" s="30" t="e">
        <f>#REF!</f>
        <v>#REF!</v>
      </c>
      <c r="AB67" s="30" t="e">
        <f>#REF!</f>
        <v>#REF!</v>
      </c>
      <c r="AC67" s="30" t="e">
        <f>#REF!</f>
        <v>#REF!</v>
      </c>
      <c r="AD67" s="32"/>
      <c r="AE67" s="32"/>
      <c r="AF67" s="32"/>
      <c r="AG67" s="32"/>
      <c r="AH67" s="32"/>
    </row>
    <row r="68" spans="1:34" x14ac:dyDescent="0.2">
      <c r="B68" s="12"/>
      <c r="C68" s="30"/>
      <c r="D68" s="37"/>
      <c r="E68" s="39"/>
      <c r="F68" s="30"/>
      <c r="G68" s="30"/>
      <c r="H68" s="30"/>
      <c r="I68" s="30"/>
      <c r="J68" s="37"/>
      <c r="K68" s="37"/>
      <c r="L68" s="37"/>
      <c r="M68" s="37"/>
      <c r="N68" s="39"/>
      <c r="O68" s="37"/>
      <c r="P68" s="30"/>
      <c r="Q68" s="37"/>
      <c r="R68" s="37"/>
      <c r="S68" s="37"/>
      <c r="T68" s="37"/>
      <c r="U68" s="37"/>
      <c r="V68" s="37"/>
      <c r="W68" s="39"/>
      <c r="X68" s="30"/>
      <c r="Y68" s="30"/>
      <c r="Z68" s="37"/>
      <c r="AA68" s="30"/>
      <c r="AB68" s="30"/>
      <c r="AC68" s="30"/>
    </row>
    <row r="69" spans="1:34" x14ac:dyDescent="0.2">
      <c r="B69" s="12"/>
    </row>
    <row r="70" spans="1:34" x14ac:dyDescent="0.2">
      <c r="B70" s="12" t="e">
        <f>+#REF!</f>
        <v>#REF!</v>
      </c>
    </row>
  </sheetData>
  <pageMargins left="0.7" right="0.7" top="0.75" bottom="0.75" header="0.3" footer="0.3"/>
  <pageSetup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G69"/>
  <sheetViews>
    <sheetView workbookViewId="0">
      <selection activeCell="A3" sqref="A3"/>
    </sheetView>
  </sheetViews>
  <sheetFormatPr defaultRowHeight="12.9" x14ac:dyDescent="0.2"/>
  <cols>
    <col min="1" max="1" width="24.125" customWidth="1"/>
    <col min="2" max="2" width="13.375" customWidth="1"/>
    <col min="3" max="3" width="12" customWidth="1"/>
    <col min="4" max="4" width="9.25" bestFit="1" customWidth="1"/>
    <col min="5" max="5" width="12.125" customWidth="1"/>
    <col min="6" max="6" width="14.375" customWidth="1"/>
    <col min="7" max="7" width="11.25" customWidth="1"/>
  </cols>
  <sheetData>
    <row r="4" spans="1:7" x14ac:dyDescent="0.2">
      <c r="C4" t="e">
        <f>#REF!</f>
        <v>#REF!</v>
      </c>
      <c r="D4" t="e">
        <f>#REF!</f>
        <v>#REF!</v>
      </c>
      <c r="E4" t="s">
        <v>184</v>
      </c>
      <c r="F4" t="e">
        <f>#REF!</f>
        <v>#REF!</v>
      </c>
    </row>
    <row r="5" spans="1:7" x14ac:dyDescent="0.2">
      <c r="C5" t="e">
        <f>#REF!</f>
        <v>#REF!</v>
      </c>
      <c r="D5" t="e">
        <f>#REF!</f>
        <v>#REF!</v>
      </c>
      <c r="E5" t="s">
        <v>185</v>
      </c>
      <c r="F5" t="e">
        <f>#REF!</f>
        <v>#REF!</v>
      </c>
    </row>
    <row r="6" spans="1:7" x14ac:dyDescent="0.2">
      <c r="C6" t="e">
        <f>#REF!</f>
        <v>#REF!</v>
      </c>
      <c r="D6" t="e">
        <f>#REF!</f>
        <v>#REF!</v>
      </c>
    </row>
    <row r="7" spans="1:7" x14ac:dyDescent="0.2">
      <c r="A7" t="e">
        <f>#REF!</f>
        <v>#REF!</v>
      </c>
      <c r="B7">
        <v>400</v>
      </c>
      <c r="C7">
        <v>401</v>
      </c>
      <c r="D7">
        <v>402</v>
      </c>
      <c r="E7">
        <v>403</v>
      </c>
      <c r="F7">
        <v>404</v>
      </c>
    </row>
    <row r="9" spans="1:7" x14ac:dyDescent="0.2">
      <c r="B9" s="12"/>
      <c r="C9" s="12"/>
      <c r="D9" s="12"/>
      <c r="E9" s="12"/>
      <c r="F9" s="12"/>
      <c r="G9" s="12"/>
    </row>
    <row r="10" spans="1:7" x14ac:dyDescent="0.2">
      <c r="A10" t="e">
        <f>#REF!</f>
        <v>#REF!</v>
      </c>
      <c r="B10" s="12" t="e">
        <f>+#REF!</f>
        <v>#REF!</v>
      </c>
      <c r="C10" s="12" t="e">
        <f>#REF!</f>
        <v>#REF!</v>
      </c>
      <c r="D10" s="12" t="e">
        <f>#REF!</f>
        <v>#REF!</v>
      </c>
      <c r="E10" s="12" t="e">
        <f>+#REF!+#REF!</f>
        <v>#REF!</v>
      </c>
      <c r="F10" s="12" t="e">
        <f>+#REF!</f>
        <v>#REF!</v>
      </c>
      <c r="G10" s="12"/>
    </row>
    <row r="11" spans="1:7" x14ac:dyDescent="0.2">
      <c r="A11" t="e">
        <f>#REF!</f>
        <v>#REF!</v>
      </c>
      <c r="B11" s="12" t="e">
        <f>+#REF!</f>
        <v>#REF!</v>
      </c>
      <c r="C11" s="12" t="e">
        <f>#REF!</f>
        <v>#REF!</v>
      </c>
      <c r="D11" s="12" t="e">
        <f>#REF!</f>
        <v>#REF!</v>
      </c>
      <c r="E11" s="12" t="e">
        <f>+#REF!+#REF!</f>
        <v>#REF!</v>
      </c>
      <c r="F11" s="12" t="e">
        <f>+#REF!</f>
        <v>#REF!</v>
      </c>
      <c r="G11" s="12"/>
    </row>
    <row r="12" spans="1:7" x14ac:dyDescent="0.2">
      <c r="A12" t="e">
        <f>#REF!</f>
        <v>#REF!</v>
      </c>
      <c r="B12" s="12" t="e">
        <f>+#REF!</f>
        <v>#REF!</v>
      </c>
      <c r="C12" s="12" t="e">
        <f>#REF!</f>
        <v>#REF!</v>
      </c>
      <c r="D12" s="12" t="e">
        <f>#REF!</f>
        <v>#REF!</v>
      </c>
      <c r="E12" s="12" t="e">
        <f>+#REF!+#REF!</f>
        <v>#REF!</v>
      </c>
      <c r="F12" s="12" t="e">
        <f>+#REF!</f>
        <v>#REF!</v>
      </c>
      <c r="G12" s="12"/>
    </row>
    <row r="13" spans="1:7" x14ac:dyDescent="0.2">
      <c r="A13" t="e">
        <f>#REF!</f>
        <v>#REF!</v>
      </c>
      <c r="B13" s="12" t="e">
        <f>+#REF!</f>
        <v>#REF!</v>
      </c>
      <c r="C13" s="12" t="e">
        <f>#REF!</f>
        <v>#REF!</v>
      </c>
      <c r="D13" s="12" t="e">
        <f>#REF!</f>
        <v>#REF!</v>
      </c>
      <c r="E13" s="12" t="e">
        <f>+#REF!+#REF!</f>
        <v>#REF!</v>
      </c>
      <c r="F13" s="12" t="e">
        <f>+#REF!</f>
        <v>#REF!</v>
      </c>
      <c r="G13" s="12"/>
    </row>
    <row r="14" spans="1:7" x14ac:dyDescent="0.2">
      <c r="A14" t="e">
        <f>#REF!</f>
        <v>#REF!</v>
      </c>
      <c r="B14" s="12" t="e">
        <f>+#REF!</f>
        <v>#REF!</v>
      </c>
      <c r="C14" s="12" t="e">
        <f>#REF!</f>
        <v>#REF!</v>
      </c>
      <c r="D14" s="12" t="e">
        <f>#REF!</f>
        <v>#REF!</v>
      </c>
      <c r="E14" s="12" t="e">
        <f>+#REF!+#REF!</f>
        <v>#REF!</v>
      </c>
      <c r="F14" s="12" t="e">
        <f>+#REF!</f>
        <v>#REF!</v>
      </c>
      <c r="G14" s="12"/>
    </row>
    <row r="15" spans="1:7" x14ac:dyDescent="0.2">
      <c r="A15" t="e">
        <f>#REF!</f>
        <v>#REF!</v>
      </c>
      <c r="B15" s="12" t="e">
        <f>+#REF!</f>
        <v>#REF!</v>
      </c>
      <c r="C15" s="12" t="e">
        <f>#REF!</f>
        <v>#REF!</v>
      </c>
      <c r="D15" s="12" t="e">
        <f>#REF!</f>
        <v>#REF!</v>
      </c>
      <c r="E15" s="12" t="e">
        <f>+#REF!+#REF!</f>
        <v>#REF!</v>
      </c>
      <c r="F15" s="12" t="e">
        <f>+#REF!</f>
        <v>#REF!</v>
      </c>
      <c r="G15" s="12"/>
    </row>
    <row r="16" spans="1:7" x14ac:dyDescent="0.2">
      <c r="A16" t="e">
        <f>#REF!</f>
        <v>#REF!</v>
      </c>
      <c r="B16" s="12" t="e">
        <f>+#REF!</f>
        <v>#REF!</v>
      </c>
      <c r="C16" s="12" t="e">
        <f>#REF!</f>
        <v>#REF!</v>
      </c>
      <c r="D16" s="12" t="e">
        <f>#REF!</f>
        <v>#REF!</v>
      </c>
      <c r="E16" s="12" t="e">
        <f>+#REF!+#REF!</f>
        <v>#REF!</v>
      </c>
      <c r="F16" s="12" t="e">
        <f>+#REF!</f>
        <v>#REF!</v>
      </c>
      <c r="G16" s="12"/>
    </row>
    <row r="17" spans="1:7" x14ac:dyDescent="0.2">
      <c r="A17" t="e">
        <f>#REF!</f>
        <v>#REF!</v>
      </c>
      <c r="B17" s="12" t="e">
        <f>+#REF!</f>
        <v>#REF!</v>
      </c>
      <c r="C17" s="12" t="e">
        <f>#REF!</f>
        <v>#REF!</v>
      </c>
      <c r="D17" s="12" t="e">
        <f>#REF!</f>
        <v>#REF!</v>
      </c>
      <c r="E17" s="12" t="e">
        <f>+#REF!+#REF!</f>
        <v>#REF!</v>
      </c>
      <c r="F17" s="12" t="e">
        <f>+#REF!</f>
        <v>#REF!</v>
      </c>
      <c r="G17" s="12"/>
    </row>
    <row r="18" spans="1:7" x14ac:dyDescent="0.2">
      <c r="A18" t="e">
        <f>#REF!</f>
        <v>#REF!</v>
      </c>
      <c r="B18" s="12" t="e">
        <f>+#REF!</f>
        <v>#REF!</v>
      </c>
      <c r="C18" s="12" t="e">
        <f>#REF!</f>
        <v>#REF!</v>
      </c>
      <c r="D18" s="12" t="e">
        <f>#REF!</f>
        <v>#REF!</v>
      </c>
      <c r="E18" s="12" t="e">
        <f>+#REF!+#REF!</f>
        <v>#REF!</v>
      </c>
      <c r="F18" s="12" t="e">
        <f>+#REF!</f>
        <v>#REF!</v>
      </c>
      <c r="G18" s="12"/>
    </row>
    <row r="19" spans="1:7" x14ac:dyDescent="0.2">
      <c r="A19" t="e">
        <f>#REF!</f>
        <v>#REF!</v>
      </c>
      <c r="B19" s="12" t="e">
        <f>+#REF!</f>
        <v>#REF!</v>
      </c>
      <c r="C19" s="12" t="e">
        <f>#REF!</f>
        <v>#REF!</v>
      </c>
      <c r="D19" s="12" t="e">
        <f>#REF!</f>
        <v>#REF!</v>
      </c>
      <c r="E19" s="12" t="e">
        <f>+#REF!+#REF!</f>
        <v>#REF!</v>
      </c>
      <c r="F19" s="12" t="e">
        <f>+#REF!</f>
        <v>#REF!</v>
      </c>
      <c r="G19" s="12"/>
    </row>
    <row r="20" spans="1:7" x14ac:dyDescent="0.2">
      <c r="A20" t="e">
        <f>#REF!</f>
        <v>#REF!</v>
      </c>
      <c r="B20" s="12" t="e">
        <f>+#REF!</f>
        <v>#REF!</v>
      </c>
      <c r="C20" s="12" t="e">
        <f>#REF!</f>
        <v>#REF!</v>
      </c>
      <c r="D20" s="12" t="e">
        <f>#REF!</f>
        <v>#REF!</v>
      </c>
      <c r="E20" s="12" t="e">
        <f>+#REF!+#REF!</f>
        <v>#REF!</v>
      </c>
      <c r="F20" s="12" t="e">
        <f>+#REF!</f>
        <v>#REF!</v>
      </c>
      <c r="G20" s="12"/>
    </row>
    <row r="21" spans="1:7" x14ac:dyDescent="0.2">
      <c r="A21" t="e">
        <f>#REF!</f>
        <v>#REF!</v>
      </c>
      <c r="B21" s="12" t="e">
        <f>+#REF!</f>
        <v>#REF!</v>
      </c>
      <c r="C21" s="12" t="e">
        <f>#REF!</f>
        <v>#REF!</v>
      </c>
      <c r="D21" s="12" t="e">
        <f>#REF!</f>
        <v>#REF!</v>
      </c>
      <c r="E21" s="12" t="e">
        <f>+#REF!+#REF!</f>
        <v>#REF!</v>
      </c>
      <c r="F21" s="12" t="e">
        <f>+#REF!</f>
        <v>#REF!</v>
      </c>
      <c r="G21" s="12"/>
    </row>
    <row r="22" spans="1:7" x14ac:dyDescent="0.2">
      <c r="A22" t="e">
        <f>#REF!</f>
        <v>#REF!</v>
      </c>
      <c r="B22" s="12" t="e">
        <f>+#REF!</f>
        <v>#REF!</v>
      </c>
      <c r="C22" s="12" t="e">
        <f>#REF!</f>
        <v>#REF!</v>
      </c>
      <c r="D22" s="12" t="e">
        <f>#REF!</f>
        <v>#REF!</v>
      </c>
      <c r="E22" s="12" t="e">
        <f>+#REF!+#REF!</f>
        <v>#REF!</v>
      </c>
      <c r="F22" s="12" t="e">
        <f>+#REF!</f>
        <v>#REF!</v>
      </c>
      <c r="G22" s="12"/>
    </row>
    <row r="23" spans="1:7" x14ac:dyDescent="0.2">
      <c r="A23" t="e">
        <f>#REF!</f>
        <v>#REF!</v>
      </c>
      <c r="B23" s="12" t="e">
        <f>+#REF!</f>
        <v>#REF!</v>
      </c>
      <c r="C23" s="12" t="e">
        <f>#REF!</f>
        <v>#REF!</v>
      </c>
      <c r="D23" s="12" t="e">
        <f>#REF!</f>
        <v>#REF!</v>
      </c>
      <c r="E23" s="12" t="e">
        <f>+#REF!+#REF!</f>
        <v>#REF!</v>
      </c>
      <c r="F23" s="12" t="e">
        <f>+#REF!</f>
        <v>#REF!</v>
      </c>
      <c r="G23" s="12"/>
    </row>
    <row r="24" spans="1:7" x14ac:dyDescent="0.2">
      <c r="A24" t="e">
        <f>#REF!</f>
        <v>#REF!</v>
      </c>
      <c r="B24" s="12" t="e">
        <f>+#REF!</f>
        <v>#REF!</v>
      </c>
      <c r="C24" s="12" t="e">
        <f>#REF!</f>
        <v>#REF!</v>
      </c>
      <c r="D24" s="12" t="e">
        <f>#REF!</f>
        <v>#REF!</v>
      </c>
      <c r="E24" s="12" t="e">
        <f>+#REF!+#REF!</f>
        <v>#REF!</v>
      </c>
      <c r="F24" s="12" t="e">
        <f>+#REF!</f>
        <v>#REF!</v>
      </c>
      <c r="G24" s="12"/>
    </row>
    <row r="25" spans="1:7" x14ac:dyDescent="0.2">
      <c r="A25" t="e">
        <f>#REF!</f>
        <v>#REF!</v>
      </c>
      <c r="B25" s="12" t="e">
        <f>+#REF!</f>
        <v>#REF!</v>
      </c>
      <c r="C25" s="12" t="e">
        <f>#REF!</f>
        <v>#REF!</v>
      </c>
      <c r="D25" s="12" t="e">
        <f>#REF!</f>
        <v>#REF!</v>
      </c>
      <c r="E25" s="12" t="e">
        <f>+#REF!+#REF!</f>
        <v>#REF!</v>
      </c>
      <c r="F25" s="12" t="e">
        <f>+#REF!</f>
        <v>#REF!</v>
      </c>
      <c r="G25" s="12"/>
    </row>
    <row r="26" spans="1:7" x14ac:dyDescent="0.2">
      <c r="A26" t="e">
        <f>#REF!</f>
        <v>#REF!</v>
      </c>
      <c r="B26" s="12" t="e">
        <f>+#REF!</f>
        <v>#REF!</v>
      </c>
      <c r="C26" s="12" t="e">
        <f>#REF!</f>
        <v>#REF!</v>
      </c>
      <c r="D26" s="12" t="e">
        <f>#REF!</f>
        <v>#REF!</v>
      </c>
      <c r="E26" s="12" t="e">
        <f>+#REF!+#REF!</f>
        <v>#REF!</v>
      </c>
      <c r="F26" s="12" t="e">
        <f>+#REF!</f>
        <v>#REF!</v>
      </c>
      <c r="G26" s="12"/>
    </row>
    <row r="27" spans="1:7" x14ac:dyDescent="0.2">
      <c r="A27" t="e">
        <f>#REF!</f>
        <v>#REF!</v>
      </c>
      <c r="B27" s="12" t="e">
        <f>+#REF!</f>
        <v>#REF!</v>
      </c>
      <c r="C27" s="12" t="e">
        <f>#REF!</f>
        <v>#REF!</v>
      </c>
      <c r="D27" s="12" t="e">
        <f>#REF!</f>
        <v>#REF!</v>
      </c>
      <c r="E27" s="12" t="e">
        <f>+#REF!+#REF!</f>
        <v>#REF!</v>
      </c>
      <c r="F27" s="12" t="e">
        <f>+#REF!</f>
        <v>#REF!</v>
      </c>
      <c r="G27" s="12"/>
    </row>
    <row r="28" spans="1:7" x14ac:dyDescent="0.2">
      <c r="A28" t="e">
        <f>#REF!</f>
        <v>#REF!</v>
      </c>
      <c r="B28" s="12" t="e">
        <f>+#REF!</f>
        <v>#REF!</v>
      </c>
      <c r="C28" s="12" t="e">
        <f>#REF!</f>
        <v>#REF!</v>
      </c>
      <c r="D28" s="12" t="e">
        <f>#REF!</f>
        <v>#REF!</v>
      </c>
      <c r="E28" s="12" t="e">
        <f>+#REF!+#REF!</f>
        <v>#REF!</v>
      </c>
      <c r="F28" s="12" t="e">
        <f>+#REF!</f>
        <v>#REF!</v>
      </c>
      <c r="G28" s="12"/>
    </row>
    <row r="29" spans="1:7" x14ac:dyDescent="0.2">
      <c r="A29" t="e">
        <f>#REF!</f>
        <v>#REF!</v>
      </c>
      <c r="B29" s="12" t="e">
        <f>+#REF!</f>
        <v>#REF!</v>
      </c>
      <c r="C29" s="12" t="e">
        <f>#REF!</f>
        <v>#REF!</v>
      </c>
      <c r="D29" s="12" t="e">
        <f>#REF!</f>
        <v>#REF!</v>
      </c>
      <c r="E29" s="12" t="e">
        <f>+#REF!+#REF!</f>
        <v>#REF!</v>
      </c>
      <c r="F29" s="12" t="e">
        <f>+#REF!</f>
        <v>#REF!</v>
      </c>
      <c r="G29" s="12"/>
    </row>
    <row r="30" spans="1:7" x14ac:dyDescent="0.2">
      <c r="A30" t="e">
        <f>#REF!</f>
        <v>#REF!</v>
      </c>
      <c r="B30" s="12" t="e">
        <f>+#REF!</f>
        <v>#REF!</v>
      </c>
      <c r="C30" s="12" t="e">
        <f>#REF!</f>
        <v>#REF!</v>
      </c>
      <c r="D30" s="12" t="e">
        <f>#REF!</f>
        <v>#REF!</v>
      </c>
      <c r="E30" s="12" t="e">
        <f>+#REF!+#REF!</f>
        <v>#REF!</v>
      </c>
      <c r="F30" s="12" t="e">
        <f>+#REF!</f>
        <v>#REF!</v>
      </c>
      <c r="G30" s="12"/>
    </row>
    <row r="31" spans="1:7" x14ac:dyDescent="0.2">
      <c r="A31" t="e">
        <f>#REF!</f>
        <v>#REF!</v>
      </c>
      <c r="B31" s="12" t="e">
        <f>+#REF!</f>
        <v>#REF!</v>
      </c>
      <c r="C31" s="12" t="e">
        <f>#REF!</f>
        <v>#REF!</v>
      </c>
      <c r="D31" s="12" t="e">
        <f>#REF!</f>
        <v>#REF!</v>
      </c>
      <c r="E31" s="12" t="e">
        <f>+#REF!+#REF!</f>
        <v>#REF!</v>
      </c>
      <c r="F31" s="12" t="e">
        <f>+#REF!</f>
        <v>#REF!</v>
      </c>
      <c r="G31" s="12"/>
    </row>
    <row r="32" spans="1:7" x14ac:dyDescent="0.2">
      <c r="A32" t="e">
        <f>#REF!</f>
        <v>#REF!</v>
      </c>
      <c r="B32" s="12" t="e">
        <f>+#REF!</f>
        <v>#REF!</v>
      </c>
      <c r="C32" s="12" t="e">
        <f>#REF!</f>
        <v>#REF!</v>
      </c>
      <c r="D32" s="12" t="e">
        <f>#REF!</f>
        <v>#REF!</v>
      </c>
      <c r="E32" s="12" t="e">
        <f>+#REF!+#REF!</f>
        <v>#REF!</v>
      </c>
      <c r="F32" s="12" t="e">
        <f>+#REF!</f>
        <v>#REF!</v>
      </c>
      <c r="G32" s="12"/>
    </row>
    <row r="33" spans="1:7" x14ac:dyDescent="0.2">
      <c r="A33" t="e">
        <f>#REF!</f>
        <v>#REF!</v>
      </c>
      <c r="B33" s="12" t="e">
        <f>+#REF!</f>
        <v>#REF!</v>
      </c>
      <c r="C33" s="12" t="e">
        <f>#REF!</f>
        <v>#REF!</v>
      </c>
      <c r="D33" s="12" t="e">
        <f>#REF!</f>
        <v>#REF!</v>
      </c>
      <c r="E33" s="12" t="e">
        <f>+#REF!+#REF!</f>
        <v>#REF!</v>
      </c>
      <c r="F33" s="12" t="e">
        <f>+#REF!</f>
        <v>#REF!</v>
      </c>
      <c r="G33" s="12"/>
    </row>
    <row r="34" spans="1:7" x14ac:dyDescent="0.2">
      <c r="A34" t="e">
        <f>#REF!</f>
        <v>#REF!</v>
      </c>
      <c r="B34" s="12" t="e">
        <f>+#REF!</f>
        <v>#REF!</v>
      </c>
      <c r="C34" s="12" t="e">
        <f>#REF!</f>
        <v>#REF!</v>
      </c>
      <c r="D34" s="12" t="e">
        <f>#REF!</f>
        <v>#REF!</v>
      </c>
      <c r="E34" s="12" t="e">
        <f>+#REF!+#REF!</f>
        <v>#REF!</v>
      </c>
      <c r="F34" s="12" t="e">
        <f>+#REF!</f>
        <v>#REF!</v>
      </c>
      <c r="G34" s="12"/>
    </row>
    <row r="35" spans="1:7" x14ac:dyDescent="0.2">
      <c r="A35" t="e">
        <f>#REF!</f>
        <v>#REF!</v>
      </c>
      <c r="B35" s="12" t="e">
        <f>+#REF!</f>
        <v>#REF!</v>
      </c>
      <c r="C35" s="12" t="e">
        <f>#REF!</f>
        <v>#REF!</v>
      </c>
      <c r="D35" s="12" t="e">
        <f>#REF!</f>
        <v>#REF!</v>
      </c>
      <c r="E35" s="12" t="e">
        <f>+#REF!+#REF!</f>
        <v>#REF!</v>
      </c>
      <c r="F35" s="12" t="e">
        <f>+#REF!</f>
        <v>#REF!</v>
      </c>
      <c r="G35" s="12"/>
    </row>
    <row r="36" spans="1:7" x14ac:dyDescent="0.2">
      <c r="A36" t="e">
        <f>#REF!</f>
        <v>#REF!</v>
      </c>
      <c r="B36" s="12" t="e">
        <f>+#REF!</f>
        <v>#REF!</v>
      </c>
      <c r="C36" s="12" t="e">
        <f>#REF!</f>
        <v>#REF!</v>
      </c>
      <c r="D36" s="12" t="e">
        <f>#REF!</f>
        <v>#REF!</v>
      </c>
      <c r="E36" s="12" t="e">
        <f>+#REF!+#REF!</f>
        <v>#REF!</v>
      </c>
      <c r="F36" s="12" t="e">
        <f>+#REF!</f>
        <v>#REF!</v>
      </c>
      <c r="G36" s="12"/>
    </row>
    <row r="37" spans="1:7" x14ac:dyDescent="0.2">
      <c r="A37" t="e">
        <f>#REF!</f>
        <v>#REF!</v>
      </c>
      <c r="B37" s="12" t="e">
        <f>+#REF!</f>
        <v>#REF!</v>
      </c>
      <c r="C37" s="12" t="e">
        <f>#REF!</f>
        <v>#REF!</v>
      </c>
      <c r="D37" s="12" t="e">
        <f>#REF!</f>
        <v>#REF!</v>
      </c>
      <c r="E37" s="12" t="e">
        <f>+#REF!+#REF!</f>
        <v>#REF!</v>
      </c>
      <c r="F37" s="12" t="e">
        <f>+#REF!</f>
        <v>#REF!</v>
      </c>
      <c r="G37" s="12"/>
    </row>
    <row r="38" spans="1:7" x14ac:dyDescent="0.2">
      <c r="A38" t="e">
        <f>#REF!</f>
        <v>#REF!</v>
      </c>
      <c r="B38" s="12" t="e">
        <f>+#REF!</f>
        <v>#REF!</v>
      </c>
      <c r="C38" s="12" t="e">
        <f>#REF!</f>
        <v>#REF!</v>
      </c>
      <c r="D38" s="12" t="e">
        <f>#REF!</f>
        <v>#REF!</v>
      </c>
      <c r="E38" s="12" t="e">
        <f>+#REF!+#REF!</f>
        <v>#REF!</v>
      </c>
      <c r="F38" s="12" t="e">
        <f>+#REF!</f>
        <v>#REF!</v>
      </c>
      <c r="G38" s="12"/>
    </row>
    <row r="39" spans="1:7" x14ac:dyDescent="0.2">
      <c r="A39" t="e">
        <f>#REF!</f>
        <v>#REF!</v>
      </c>
      <c r="B39" s="12" t="e">
        <f>+#REF!</f>
        <v>#REF!</v>
      </c>
      <c r="C39" s="12" t="e">
        <f>#REF!</f>
        <v>#REF!</v>
      </c>
      <c r="D39" s="12" t="e">
        <f>#REF!</f>
        <v>#REF!</v>
      </c>
      <c r="E39" s="12" t="e">
        <f>+#REF!+#REF!</f>
        <v>#REF!</v>
      </c>
      <c r="F39" s="12" t="e">
        <f>+#REF!</f>
        <v>#REF!</v>
      </c>
      <c r="G39" s="12"/>
    </row>
    <row r="40" spans="1:7" x14ac:dyDescent="0.2">
      <c r="A40" t="e">
        <f>#REF!</f>
        <v>#REF!</v>
      </c>
      <c r="B40" s="12" t="e">
        <f>+#REF!</f>
        <v>#REF!</v>
      </c>
      <c r="C40" s="12" t="e">
        <f>#REF!</f>
        <v>#REF!</v>
      </c>
      <c r="D40" s="12" t="e">
        <f>#REF!</f>
        <v>#REF!</v>
      </c>
      <c r="E40" s="12" t="e">
        <f>+#REF!+#REF!</f>
        <v>#REF!</v>
      </c>
      <c r="F40" s="12" t="e">
        <f>+#REF!</f>
        <v>#REF!</v>
      </c>
      <c r="G40" s="12"/>
    </row>
    <row r="41" spans="1:7" x14ac:dyDescent="0.2">
      <c r="A41" t="e">
        <f>#REF!</f>
        <v>#REF!</v>
      </c>
      <c r="B41" s="12" t="e">
        <f>+#REF!</f>
        <v>#REF!</v>
      </c>
      <c r="C41" s="12" t="e">
        <f>#REF!</f>
        <v>#REF!</v>
      </c>
      <c r="D41" s="12" t="e">
        <f>#REF!</f>
        <v>#REF!</v>
      </c>
      <c r="E41" s="12" t="e">
        <f>+#REF!+#REF!</f>
        <v>#REF!</v>
      </c>
      <c r="F41" s="12" t="e">
        <f>+#REF!</f>
        <v>#REF!</v>
      </c>
      <c r="G41" s="12"/>
    </row>
    <row r="42" spans="1:7" x14ac:dyDescent="0.2">
      <c r="A42" t="e">
        <f>#REF!</f>
        <v>#REF!</v>
      </c>
      <c r="B42" s="12" t="e">
        <f>+#REF!</f>
        <v>#REF!</v>
      </c>
      <c r="C42" s="12" t="e">
        <f>#REF!</f>
        <v>#REF!</v>
      </c>
      <c r="D42" s="12" t="e">
        <f>#REF!</f>
        <v>#REF!</v>
      </c>
      <c r="E42" s="12" t="e">
        <f>+#REF!+#REF!</f>
        <v>#REF!</v>
      </c>
      <c r="F42" s="12" t="e">
        <f>+#REF!</f>
        <v>#REF!</v>
      </c>
      <c r="G42" s="12"/>
    </row>
    <row r="43" spans="1:7" x14ac:dyDescent="0.2">
      <c r="A43" t="e">
        <f>#REF!</f>
        <v>#REF!</v>
      </c>
      <c r="B43" s="12" t="e">
        <f>+#REF!</f>
        <v>#REF!</v>
      </c>
      <c r="C43" s="12" t="e">
        <f>#REF!</f>
        <v>#REF!</v>
      </c>
      <c r="D43" s="12" t="e">
        <f>#REF!</f>
        <v>#REF!</v>
      </c>
      <c r="E43" s="12" t="e">
        <f>+#REF!+#REF!</f>
        <v>#REF!</v>
      </c>
      <c r="F43" s="12" t="e">
        <f>+#REF!</f>
        <v>#REF!</v>
      </c>
      <c r="G43" s="12"/>
    </row>
    <row r="44" spans="1:7" x14ac:dyDescent="0.2">
      <c r="A44" t="e">
        <f>#REF!</f>
        <v>#REF!</v>
      </c>
      <c r="B44" s="12" t="e">
        <f>+#REF!</f>
        <v>#REF!</v>
      </c>
      <c r="C44" s="12" t="e">
        <f>#REF!</f>
        <v>#REF!</v>
      </c>
      <c r="D44" s="12" t="e">
        <f>#REF!</f>
        <v>#REF!</v>
      </c>
      <c r="E44" s="12" t="e">
        <f>+#REF!+#REF!</f>
        <v>#REF!</v>
      </c>
      <c r="F44" s="12" t="e">
        <f>+#REF!</f>
        <v>#REF!</v>
      </c>
      <c r="G44" s="12"/>
    </row>
    <row r="45" spans="1:7" x14ac:dyDescent="0.2">
      <c r="A45" t="e">
        <f>#REF!</f>
        <v>#REF!</v>
      </c>
      <c r="B45" s="12" t="e">
        <f>+#REF!</f>
        <v>#REF!</v>
      </c>
      <c r="C45" s="12" t="e">
        <f>#REF!</f>
        <v>#REF!</v>
      </c>
      <c r="D45" s="12" t="e">
        <f>#REF!</f>
        <v>#REF!</v>
      </c>
      <c r="E45" s="12" t="e">
        <f>+#REF!+#REF!</f>
        <v>#REF!</v>
      </c>
      <c r="F45" s="12" t="e">
        <f>+#REF!</f>
        <v>#REF!</v>
      </c>
      <c r="G45" s="12"/>
    </row>
    <row r="46" spans="1:7" x14ac:dyDescent="0.2">
      <c r="A46" t="e">
        <f>#REF!</f>
        <v>#REF!</v>
      </c>
      <c r="B46" s="12" t="e">
        <f>+#REF!</f>
        <v>#REF!</v>
      </c>
      <c r="C46" s="12" t="e">
        <f>#REF!</f>
        <v>#REF!</v>
      </c>
      <c r="D46" s="12" t="e">
        <f>#REF!</f>
        <v>#REF!</v>
      </c>
      <c r="E46" s="12" t="e">
        <f>+#REF!+#REF!</f>
        <v>#REF!</v>
      </c>
      <c r="F46" s="12" t="e">
        <f>+#REF!</f>
        <v>#REF!</v>
      </c>
      <c r="G46" s="12"/>
    </row>
    <row r="47" spans="1:7" x14ac:dyDescent="0.2">
      <c r="A47" t="e">
        <f>#REF!</f>
        <v>#REF!</v>
      </c>
      <c r="B47" s="12" t="e">
        <f>+#REF!</f>
        <v>#REF!</v>
      </c>
      <c r="C47" s="12" t="e">
        <f>#REF!</f>
        <v>#REF!</v>
      </c>
      <c r="D47" s="12" t="e">
        <f>#REF!</f>
        <v>#REF!</v>
      </c>
      <c r="E47" s="12" t="e">
        <f>+#REF!+#REF!</f>
        <v>#REF!</v>
      </c>
      <c r="F47" s="12" t="e">
        <f>+#REF!</f>
        <v>#REF!</v>
      </c>
      <c r="G47" s="12"/>
    </row>
    <row r="48" spans="1:7" x14ac:dyDescent="0.2">
      <c r="A48" t="e">
        <f>#REF!</f>
        <v>#REF!</v>
      </c>
      <c r="B48" s="12" t="e">
        <f>+#REF!</f>
        <v>#REF!</v>
      </c>
      <c r="C48" s="12" t="e">
        <f>#REF!</f>
        <v>#REF!</v>
      </c>
      <c r="D48" s="12" t="e">
        <f>#REF!</f>
        <v>#REF!</v>
      </c>
      <c r="E48" s="12" t="e">
        <f>+#REF!+#REF!</f>
        <v>#REF!</v>
      </c>
      <c r="F48" s="12" t="e">
        <f>+#REF!</f>
        <v>#REF!</v>
      </c>
      <c r="G48" s="12"/>
    </row>
    <row r="49" spans="1:7" x14ac:dyDescent="0.2">
      <c r="A49" t="e">
        <f>#REF!</f>
        <v>#REF!</v>
      </c>
      <c r="B49" s="12" t="e">
        <f>+#REF!</f>
        <v>#REF!</v>
      </c>
      <c r="C49" s="12" t="e">
        <f>#REF!</f>
        <v>#REF!</v>
      </c>
      <c r="D49" s="12" t="e">
        <f>#REF!</f>
        <v>#REF!</v>
      </c>
      <c r="E49" s="12" t="e">
        <f>+#REF!+#REF!</f>
        <v>#REF!</v>
      </c>
      <c r="F49" s="12" t="e">
        <f>+#REF!</f>
        <v>#REF!</v>
      </c>
      <c r="G49" s="12"/>
    </row>
    <row r="50" spans="1:7" x14ac:dyDescent="0.2">
      <c r="A50" t="e">
        <f>#REF!</f>
        <v>#REF!</v>
      </c>
      <c r="B50" s="12" t="e">
        <f>+#REF!</f>
        <v>#REF!</v>
      </c>
      <c r="C50" s="12" t="e">
        <f>#REF!</f>
        <v>#REF!</v>
      </c>
      <c r="D50" s="12" t="e">
        <f>#REF!</f>
        <v>#REF!</v>
      </c>
      <c r="E50" s="12" t="e">
        <f>+#REF!+#REF!</f>
        <v>#REF!</v>
      </c>
      <c r="F50" s="12" t="e">
        <f>+#REF!</f>
        <v>#REF!</v>
      </c>
      <c r="G50" s="12"/>
    </row>
    <row r="51" spans="1:7" x14ac:dyDescent="0.2">
      <c r="A51" t="e">
        <f>#REF!</f>
        <v>#REF!</v>
      </c>
      <c r="B51" s="12" t="e">
        <f>+#REF!</f>
        <v>#REF!</v>
      </c>
      <c r="C51" s="12" t="e">
        <f>#REF!</f>
        <v>#REF!</v>
      </c>
      <c r="D51" s="12" t="e">
        <f>#REF!</f>
        <v>#REF!</v>
      </c>
      <c r="E51" s="12" t="e">
        <f>+#REF!+#REF!</f>
        <v>#REF!</v>
      </c>
      <c r="F51" s="12" t="e">
        <f>+#REF!</f>
        <v>#REF!</v>
      </c>
      <c r="G51" s="12"/>
    </row>
    <row r="52" spans="1:7" x14ac:dyDescent="0.2">
      <c r="A52" t="e">
        <f>#REF!</f>
        <v>#REF!</v>
      </c>
      <c r="B52" s="12" t="e">
        <f>+#REF!</f>
        <v>#REF!</v>
      </c>
      <c r="C52" s="12" t="e">
        <f>#REF!</f>
        <v>#REF!</v>
      </c>
      <c r="D52" s="12" t="e">
        <f>#REF!</f>
        <v>#REF!</v>
      </c>
      <c r="E52" s="12" t="e">
        <f>+#REF!+#REF!</f>
        <v>#REF!</v>
      </c>
      <c r="F52" s="12" t="e">
        <f>+#REF!</f>
        <v>#REF!</v>
      </c>
      <c r="G52" s="12"/>
    </row>
    <row r="53" spans="1:7" x14ac:dyDescent="0.2">
      <c r="A53" t="e">
        <f>#REF!</f>
        <v>#REF!</v>
      </c>
      <c r="B53" s="12" t="e">
        <f>+#REF!</f>
        <v>#REF!</v>
      </c>
      <c r="C53" s="12" t="e">
        <f>#REF!</f>
        <v>#REF!</v>
      </c>
      <c r="D53" s="12" t="e">
        <f>#REF!</f>
        <v>#REF!</v>
      </c>
      <c r="E53" s="12" t="e">
        <f>+#REF!+#REF!</f>
        <v>#REF!</v>
      </c>
      <c r="F53" s="12" t="e">
        <f>+#REF!</f>
        <v>#REF!</v>
      </c>
      <c r="G53" s="12"/>
    </row>
    <row r="54" spans="1:7" x14ac:dyDescent="0.2">
      <c r="A54" t="e">
        <f>#REF!</f>
        <v>#REF!</v>
      </c>
      <c r="B54" s="12" t="e">
        <f>+#REF!</f>
        <v>#REF!</v>
      </c>
      <c r="C54" s="12" t="e">
        <f>#REF!</f>
        <v>#REF!</v>
      </c>
      <c r="D54" s="12" t="e">
        <f>#REF!</f>
        <v>#REF!</v>
      </c>
      <c r="E54" s="12" t="e">
        <f>+#REF!+#REF!</f>
        <v>#REF!</v>
      </c>
      <c r="F54" s="12" t="e">
        <f>+#REF!</f>
        <v>#REF!</v>
      </c>
      <c r="G54" s="12"/>
    </row>
    <row r="55" spans="1:7" x14ac:dyDescent="0.2">
      <c r="A55" t="e">
        <f>#REF!</f>
        <v>#REF!</v>
      </c>
      <c r="B55" s="12" t="e">
        <f>+#REF!</f>
        <v>#REF!</v>
      </c>
      <c r="C55" s="12" t="e">
        <f>#REF!</f>
        <v>#REF!</v>
      </c>
      <c r="D55" s="12" t="e">
        <f>#REF!</f>
        <v>#REF!</v>
      </c>
      <c r="E55" s="12" t="e">
        <f>+#REF!+#REF!</f>
        <v>#REF!</v>
      </c>
      <c r="F55" s="12" t="e">
        <f>+#REF!</f>
        <v>#REF!</v>
      </c>
      <c r="G55" s="12"/>
    </row>
    <row r="56" spans="1:7" x14ac:dyDescent="0.2">
      <c r="A56" t="e">
        <f>#REF!</f>
        <v>#REF!</v>
      </c>
      <c r="B56" s="12" t="e">
        <f>+#REF!</f>
        <v>#REF!</v>
      </c>
      <c r="C56" s="12" t="e">
        <f>#REF!</f>
        <v>#REF!</v>
      </c>
      <c r="D56" s="12" t="e">
        <f>#REF!</f>
        <v>#REF!</v>
      </c>
      <c r="E56" s="12" t="e">
        <f>+#REF!+#REF!</f>
        <v>#REF!</v>
      </c>
      <c r="F56" s="12" t="e">
        <f>+#REF!</f>
        <v>#REF!</v>
      </c>
      <c r="G56" s="12"/>
    </row>
    <row r="57" spans="1:7" x14ac:dyDescent="0.2">
      <c r="A57" t="e">
        <f>#REF!</f>
        <v>#REF!</v>
      </c>
      <c r="B57" s="12" t="e">
        <f>+#REF!</f>
        <v>#REF!</v>
      </c>
      <c r="C57" s="12" t="e">
        <f>#REF!</f>
        <v>#REF!</v>
      </c>
      <c r="D57" s="12" t="e">
        <f>#REF!</f>
        <v>#REF!</v>
      </c>
      <c r="E57" s="12" t="e">
        <f>+#REF!+#REF!</f>
        <v>#REF!</v>
      </c>
      <c r="F57" s="12" t="e">
        <f>+#REF!</f>
        <v>#REF!</v>
      </c>
      <c r="G57" s="12"/>
    </row>
    <row r="58" spans="1:7" x14ac:dyDescent="0.2">
      <c r="A58" t="e">
        <f>#REF!</f>
        <v>#REF!</v>
      </c>
      <c r="B58" s="12" t="e">
        <f>+#REF!</f>
        <v>#REF!</v>
      </c>
      <c r="C58" s="12" t="e">
        <f>#REF!</f>
        <v>#REF!</v>
      </c>
      <c r="D58" s="12" t="e">
        <f>#REF!</f>
        <v>#REF!</v>
      </c>
      <c r="E58" s="12" t="e">
        <f>+#REF!+#REF!</f>
        <v>#REF!</v>
      </c>
      <c r="F58" s="12" t="e">
        <f>+#REF!</f>
        <v>#REF!</v>
      </c>
      <c r="G58" s="12"/>
    </row>
    <row r="59" spans="1:7" x14ac:dyDescent="0.2">
      <c r="A59" t="e">
        <f>#REF!</f>
        <v>#REF!</v>
      </c>
      <c r="B59" s="12" t="e">
        <f>+#REF!</f>
        <v>#REF!</v>
      </c>
      <c r="C59" s="12" t="e">
        <f>#REF!</f>
        <v>#REF!</v>
      </c>
      <c r="D59" s="12" t="e">
        <f>#REF!</f>
        <v>#REF!</v>
      </c>
      <c r="E59" s="12" t="e">
        <f>+#REF!+#REF!</f>
        <v>#REF!</v>
      </c>
      <c r="F59" s="12" t="e">
        <f>+#REF!</f>
        <v>#REF!</v>
      </c>
      <c r="G59" s="12"/>
    </row>
    <row r="60" spans="1:7" x14ac:dyDescent="0.2">
      <c r="A60" t="e">
        <f>#REF!</f>
        <v>#REF!</v>
      </c>
      <c r="B60" s="12" t="e">
        <f>+#REF!</f>
        <v>#REF!</v>
      </c>
      <c r="C60" s="12" t="e">
        <f>#REF!</f>
        <v>#REF!</v>
      </c>
      <c r="D60" s="12" t="e">
        <f>#REF!</f>
        <v>#REF!</v>
      </c>
      <c r="E60" s="12" t="e">
        <f>+#REF!+#REF!</f>
        <v>#REF!</v>
      </c>
      <c r="F60" s="12" t="e">
        <f>+#REF!</f>
        <v>#REF!</v>
      </c>
      <c r="G60" s="12"/>
    </row>
    <row r="61" spans="1:7" x14ac:dyDescent="0.2">
      <c r="A61" t="e">
        <f>#REF!</f>
        <v>#REF!</v>
      </c>
      <c r="B61" s="12" t="e">
        <f>+#REF!</f>
        <v>#REF!</v>
      </c>
      <c r="C61" s="12" t="e">
        <f>#REF!</f>
        <v>#REF!</v>
      </c>
      <c r="D61" s="12" t="e">
        <f>#REF!</f>
        <v>#REF!</v>
      </c>
      <c r="E61" s="12" t="e">
        <f>+#REF!+#REF!</f>
        <v>#REF!</v>
      </c>
      <c r="F61" s="12" t="e">
        <f>+#REF!</f>
        <v>#REF!</v>
      </c>
      <c r="G61" s="12"/>
    </row>
    <row r="62" spans="1:7" x14ac:dyDescent="0.2">
      <c r="A62" t="e">
        <f>#REF!</f>
        <v>#REF!</v>
      </c>
      <c r="B62" s="12" t="e">
        <f>+#REF!</f>
        <v>#REF!</v>
      </c>
      <c r="C62" s="12" t="e">
        <f>#REF!</f>
        <v>#REF!</v>
      </c>
      <c r="D62" s="12" t="e">
        <f>#REF!</f>
        <v>#REF!</v>
      </c>
      <c r="E62" s="12" t="e">
        <f>+#REF!+#REF!</f>
        <v>#REF!</v>
      </c>
      <c r="F62" s="12" t="e">
        <f>+#REF!</f>
        <v>#REF!</v>
      </c>
      <c r="G62" s="12"/>
    </row>
    <row r="63" spans="1:7" x14ac:dyDescent="0.2">
      <c r="A63" t="e">
        <f>#REF!</f>
        <v>#REF!</v>
      </c>
      <c r="B63" s="12" t="e">
        <f>+#REF!</f>
        <v>#REF!</v>
      </c>
      <c r="C63" s="12" t="e">
        <f>#REF!</f>
        <v>#REF!</v>
      </c>
      <c r="D63" s="12" t="e">
        <f>#REF!</f>
        <v>#REF!</v>
      </c>
      <c r="E63" s="12" t="e">
        <f>+#REF!+#REF!</f>
        <v>#REF!</v>
      </c>
      <c r="F63" s="12" t="e">
        <f>+#REF!</f>
        <v>#REF!</v>
      </c>
      <c r="G63" s="12"/>
    </row>
    <row r="64" spans="1:7" x14ac:dyDescent="0.2">
      <c r="A64" t="e">
        <f>#REF!</f>
        <v>#REF!</v>
      </c>
      <c r="B64" s="12" t="e">
        <f>+#REF!</f>
        <v>#REF!</v>
      </c>
      <c r="C64" s="12" t="e">
        <f>#REF!</f>
        <v>#REF!</v>
      </c>
      <c r="D64" s="12" t="e">
        <f>#REF!</f>
        <v>#REF!</v>
      </c>
      <c r="E64" s="12" t="e">
        <f>+#REF!+#REF!</f>
        <v>#REF!</v>
      </c>
      <c r="F64" s="12" t="e">
        <f>+#REF!</f>
        <v>#REF!</v>
      </c>
      <c r="G64" s="12"/>
    </row>
    <row r="65" spans="1:7" x14ac:dyDescent="0.2">
      <c r="A65" t="e">
        <f>#REF!</f>
        <v>#REF!</v>
      </c>
      <c r="B65" s="12" t="e">
        <f>+#REF!</f>
        <v>#REF!</v>
      </c>
      <c r="C65" s="12" t="e">
        <f>#REF!</f>
        <v>#REF!</v>
      </c>
      <c r="D65" s="12" t="e">
        <f>#REF!</f>
        <v>#REF!</v>
      </c>
      <c r="E65" s="12" t="e">
        <f>+#REF!+#REF!</f>
        <v>#REF!</v>
      </c>
      <c r="F65" s="12" t="e">
        <f>+#REF!</f>
        <v>#REF!</v>
      </c>
      <c r="G65" s="12"/>
    </row>
    <row r="66" spans="1:7" x14ac:dyDescent="0.2">
      <c r="A66" t="e">
        <f>#REF!</f>
        <v>#REF!</v>
      </c>
      <c r="B66" s="12" t="e">
        <f>+#REF!</f>
        <v>#REF!</v>
      </c>
      <c r="C66" s="12" t="e">
        <f>#REF!</f>
        <v>#REF!</v>
      </c>
      <c r="D66" s="12" t="e">
        <f>#REF!</f>
        <v>#REF!</v>
      </c>
      <c r="E66" s="12" t="e">
        <f>+#REF!+#REF!</f>
        <v>#REF!</v>
      </c>
      <c r="F66" s="12" t="e">
        <f>+#REF!</f>
        <v>#REF!</v>
      </c>
      <c r="G66" s="12"/>
    </row>
    <row r="67" spans="1:7" x14ac:dyDescent="0.2">
      <c r="A67" t="e">
        <f>#REF!</f>
        <v>#REF!</v>
      </c>
      <c r="B67" s="12"/>
      <c r="C67" s="12" t="e">
        <f>#REF!</f>
        <v>#REF!</v>
      </c>
      <c r="D67" s="12" t="e">
        <f>#REF!</f>
        <v>#REF!</v>
      </c>
      <c r="E67" s="12" t="e">
        <f>+#REF!+#REF!</f>
        <v>#REF!</v>
      </c>
      <c r="F67" s="12" t="e">
        <f>+#REF!</f>
        <v>#REF!</v>
      </c>
      <c r="G67" s="12"/>
    </row>
    <row r="68" spans="1:7" x14ac:dyDescent="0.2">
      <c r="A68" t="e">
        <f>#REF!</f>
        <v>#REF!</v>
      </c>
      <c r="B68" s="12" t="e">
        <f>+#REF!</f>
        <v>#REF!</v>
      </c>
      <c r="C68" s="12" t="e">
        <f>#REF!</f>
        <v>#REF!</v>
      </c>
      <c r="D68" s="12" t="e">
        <f>#REF!</f>
        <v>#REF!</v>
      </c>
      <c r="E68" s="12" t="e">
        <f>+#REF!+#REF!</f>
        <v>#REF!</v>
      </c>
      <c r="F68" s="12" t="e">
        <f>+#REF!</f>
        <v>#REF!</v>
      </c>
      <c r="G68" s="12"/>
    </row>
    <row r="69" spans="1:7" x14ac:dyDescent="0.2">
      <c r="B69" s="12" t="e">
        <f>+#REF!</f>
        <v>#REF!</v>
      </c>
      <c r="C69" s="12" t="e">
        <f>#REF!</f>
        <v>#REF!</v>
      </c>
      <c r="D69" s="12" t="e">
        <f>#REF!</f>
        <v>#REF!</v>
      </c>
      <c r="E69" s="12" t="e">
        <f>+#REF!+#REF!</f>
        <v>#REF!</v>
      </c>
      <c r="F69" s="12" t="e">
        <f>+#REF!</f>
        <v>#REF!</v>
      </c>
      <c r="G69" s="12"/>
    </row>
  </sheetData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66"/>
  <sheetViews>
    <sheetView topLeftCell="A3" zoomScale="98" zoomScaleNormal="98" workbookViewId="0">
      <selection activeCell="A3" sqref="A3"/>
    </sheetView>
  </sheetViews>
  <sheetFormatPr defaultRowHeight="12.9" x14ac:dyDescent="0.2"/>
  <cols>
    <col min="1" max="1" width="26.125" customWidth="1"/>
    <col min="2" max="2" width="10.375" customWidth="1"/>
    <col min="5" max="5" width="11.25" customWidth="1"/>
    <col min="7" max="8" width="0" hidden="1" customWidth="1"/>
  </cols>
  <sheetData>
    <row r="4" spans="1:8" x14ac:dyDescent="0.2">
      <c r="A4" s="12"/>
      <c r="B4" s="12"/>
      <c r="C4" s="12"/>
      <c r="D4" s="12"/>
      <c r="E4" s="12"/>
      <c r="F4" s="12"/>
      <c r="G4" s="12"/>
      <c r="H4" s="12"/>
    </row>
    <row r="5" spans="1:8" x14ac:dyDescent="0.2">
      <c r="A5" s="12" t="e">
        <f>#REF!</f>
        <v>#REF!</v>
      </c>
      <c r="B5" s="12"/>
      <c r="C5" s="12" t="s">
        <v>190</v>
      </c>
      <c r="D5" s="12" t="s">
        <v>191</v>
      </c>
      <c r="E5" s="12">
        <v>911</v>
      </c>
      <c r="F5" s="28" t="s">
        <v>192</v>
      </c>
      <c r="G5" s="12" t="s">
        <v>191</v>
      </c>
      <c r="H5" s="12" t="s">
        <v>189</v>
      </c>
    </row>
    <row r="6" spans="1:8" x14ac:dyDescent="0.2">
      <c r="A6" s="12"/>
      <c r="B6" s="12">
        <v>300</v>
      </c>
      <c r="C6" s="12">
        <v>301</v>
      </c>
      <c r="D6" s="12">
        <v>302</v>
      </c>
      <c r="E6" s="12">
        <v>303</v>
      </c>
      <c r="F6" s="12">
        <v>304</v>
      </c>
      <c r="G6" s="12"/>
      <c r="H6" s="12"/>
    </row>
    <row r="7" spans="1:8" x14ac:dyDescent="0.2">
      <c r="A7" s="12" t="e">
        <f>#REF!</f>
        <v>#REF!</v>
      </c>
      <c r="B7" s="12" t="e">
        <f>#REF!</f>
        <v>#REF!</v>
      </c>
      <c r="C7" s="12" t="e">
        <f>+#REF!+#REF!+#REF!</f>
        <v>#REF!</v>
      </c>
      <c r="D7" s="12" t="e">
        <f>+G7+H7</f>
        <v>#REF!</v>
      </c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</row>
    <row r="8" spans="1:8" x14ac:dyDescent="0.2">
      <c r="A8" s="12" t="e">
        <f>#REF!</f>
        <v>#REF!</v>
      </c>
      <c r="B8" s="12" t="e">
        <f>#REF!</f>
        <v>#REF!</v>
      </c>
      <c r="C8" s="12" t="e">
        <f>+#REF!+#REF!+#REF!</f>
        <v>#REF!</v>
      </c>
      <c r="D8" s="12" t="e">
        <f t="shared" ref="D8:D65" si="0">+G8+H8</f>
        <v>#REF!</v>
      </c>
      <c r="E8" s="12" t="e">
        <f>#REF!</f>
        <v>#REF!</v>
      </c>
      <c r="F8" s="12" t="e">
        <f>#REF!</f>
        <v>#REF!</v>
      </c>
      <c r="G8" s="12" t="e">
        <f>#REF!</f>
        <v>#REF!</v>
      </c>
      <c r="H8" s="12" t="e">
        <f>#REF!</f>
        <v>#REF!</v>
      </c>
    </row>
    <row r="9" spans="1:8" x14ac:dyDescent="0.2">
      <c r="A9" s="12" t="e">
        <f>#REF!</f>
        <v>#REF!</v>
      </c>
      <c r="B9" s="12" t="e">
        <f>#REF!</f>
        <v>#REF!</v>
      </c>
      <c r="C9" s="12" t="e">
        <f>+#REF!+#REF!+#REF!</f>
        <v>#REF!</v>
      </c>
      <c r="D9" s="12" t="e">
        <f t="shared" si="0"/>
        <v>#REF!</v>
      </c>
      <c r="E9" s="12" t="e">
        <f>#REF!</f>
        <v>#REF!</v>
      </c>
      <c r="F9" s="12" t="e">
        <f>#REF!</f>
        <v>#REF!</v>
      </c>
      <c r="G9" s="12" t="e">
        <f>#REF!</f>
        <v>#REF!</v>
      </c>
      <c r="H9" s="12" t="e">
        <f>#REF!</f>
        <v>#REF!</v>
      </c>
    </row>
    <row r="10" spans="1:8" x14ac:dyDescent="0.2">
      <c r="A10" s="12" t="e">
        <f>#REF!</f>
        <v>#REF!</v>
      </c>
      <c r="B10" s="12" t="e">
        <f>#REF!</f>
        <v>#REF!</v>
      </c>
      <c r="C10" s="12" t="e">
        <f>+#REF!+#REF!+#REF!</f>
        <v>#REF!</v>
      </c>
      <c r="D10" s="12" t="e">
        <f t="shared" si="0"/>
        <v>#REF!</v>
      </c>
      <c r="E10" s="12" t="e">
        <f>#REF!</f>
        <v>#REF!</v>
      </c>
      <c r="F10" s="12" t="e">
        <f>#REF!</f>
        <v>#REF!</v>
      </c>
      <c r="G10" s="12" t="e">
        <f>#REF!</f>
        <v>#REF!</v>
      </c>
      <c r="H10" s="12" t="e">
        <f>#REF!</f>
        <v>#REF!</v>
      </c>
    </row>
    <row r="11" spans="1:8" x14ac:dyDescent="0.2">
      <c r="A11" s="12" t="e">
        <f>#REF!</f>
        <v>#REF!</v>
      </c>
      <c r="B11" s="12" t="e">
        <f>#REF!</f>
        <v>#REF!</v>
      </c>
      <c r="C11" s="12" t="e">
        <f>+#REF!+#REF!+#REF!</f>
        <v>#REF!</v>
      </c>
      <c r="D11" s="12" t="e">
        <f t="shared" si="0"/>
        <v>#REF!</v>
      </c>
      <c r="E11" s="12" t="e">
        <f>#REF!</f>
        <v>#REF!</v>
      </c>
      <c r="F11" s="12" t="e">
        <f>#REF!</f>
        <v>#REF!</v>
      </c>
      <c r="G11" s="12" t="e">
        <f>#REF!</f>
        <v>#REF!</v>
      </c>
      <c r="H11" s="12" t="e">
        <f>#REF!</f>
        <v>#REF!</v>
      </c>
    </row>
    <row r="12" spans="1:8" x14ac:dyDescent="0.2">
      <c r="A12" s="12" t="e">
        <f>#REF!</f>
        <v>#REF!</v>
      </c>
      <c r="B12" s="12" t="e">
        <f>#REF!</f>
        <v>#REF!</v>
      </c>
      <c r="C12" s="12" t="e">
        <f>+#REF!+#REF!+#REF!</f>
        <v>#REF!</v>
      </c>
      <c r="D12" s="12" t="e">
        <f t="shared" si="0"/>
        <v>#REF!</v>
      </c>
      <c r="E12" s="12" t="e">
        <f>#REF!</f>
        <v>#REF!</v>
      </c>
      <c r="F12" s="12" t="e">
        <f>#REF!</f>
        <v>#REF!</v>
      </c>
      <c r="G12" s="12" t="e">
        <f>#REF!</f>
        <v>#REF!</v>
      </c>
      <c r="H12" s="12" t="e">
        <f>#REF!</f>
        <v>#REF!</v>
      </c>
    </row>
    <row r="13" spans="1:8" x14ac:dyDescent="0.2">
      <c r="A13" s="12" t="e">
        <f>#REF!</f>
        <v>#REF!</v>
      </c>
      <c r="B13" s="12" t="e">
        <f>#REF!</f>
        <v>#REF!</v>
      </c>
      <c r="C13" s="12" t="e">
        <f>+#REF!+#REF!+#REF!</f>
        <v>#REF!</v>
      </c>
      <c r="D13" s="12" t="e">
        <f t="shared" si="0"/>
        <v>#REF!</v>
      </c>
      <c r="E13" s="12" t="e">
        <f>#REF!</f>
        <v>#REF!</v>
      </c>
      <c r="F13" s="12" t="e">
        <f>#REF!</f>
        <v>#REF!</v>
      </c>
      <c r="G13" s="12" t="e">
        <f>#REF!</f>
        <v>#REF!</v>
      </c>
      <c r="H13" s="12" t="e">
        <f>#REF!</f>
        <v>#REF!</v>
      </c>
    </row>
    <row r="14" spans="1:8" x14ac:dyDescent="0.2">
      <c r="A14" s="12" t="e">
        <f>#REF!</f>
        <v>#REF!</v>
      </c>
      <c r="B14" s="12" t="e">
        <f>#REF!</f>
        <v>#REF!</v>
      </c>
      <c r="C14" s="12" t="e">
        <f>+#REF!+#REF!+#REF!</f>
        <v>#REF!</v>
      </c>
      <c r="D14" s="12" t="e">
        <f t="shared" si="0"/>
        <v>#REF!</v>
      </c>
      <c r="E14" s="12" t="e">
        <f>#REF!</f>
        <v>#REF!</v>
      </c>
      <c r="F14" s="12" t="e">
        <f>#REF!</f>
        <v>#REF!</v>
      </c>
      <c r="G14" s="12" t="e">
        <f>#REF!</f>
        <v>#REF!</v>
      </c>
      <c r="H14" s="12" t="e">
        <f>#REF!</f>
        <v>#REF!</v>
      </c>
    </row>
    <row r="15" spans="1:8" x14ac:dyDescent="0.2">
      <c r="A15" s="12" t="e">
        <f>#REF!</f>
        <v>#REF!</v>
      </c>
      <c r="B15" s="12" t="e">
        <f>#REF!</f>
        <v>#REF!</v>
      </c>
      <c r="C15" s="12" t="e">
        <f>+#REF!+#REF!+#REF!</f>
        <v>#REF!</v>
      </c>
      <c r="D15" s="12" t="e">
        <f t="shared" si="0"/>
        <v>#REF!</v>
      </c>
      <c r="E15" s="12" t="e">
        <f>#REF!</f>
        <v>#REF!</v>
      </c>
      <c r="F15" s="12" t="e">
        <f>#REF!</f>
        <v>#REF!</v>
      </c>
      <c r="G15" s="12" t="e">
        <f>#REF!</f>
        <v>#REF!</v>
      </c>
      <c r="H15" s="12" t="e">
        <f>#REF!</f>
        <v>#REF!</v>
      </c>
    </row>
    <row r="16" spans="1:8" x14ac:dyDescent="0.2">
      <c r="A16" s="12" t="e">
        <f>#REF!</f>
        <v>#REF!</v>
      </c>
      <c r="B16" s="12" t="e">
        <f>#REF!</f>
        <v>#REF!</v>
      </c>
      <c r="C16" s="12" t="e">
        <f>+#REF!+#REF!+#REF!</f>
        <v>#REF!</v>
      </c>
      <c r="D16" s="12" t="e">
        <f t="shared" si="0"/>
        <v>#REF!</v>
      </c>
      <c r="E16" s="12" t="e">
        <f>#REF!</f>
        <v>#REF!</v>
      </c>
      <c r="F16" s="12" t="e">
        <f>#REF!</f>
        <v>#REF!</v>
      </c>
      <c r="G16" s="12" t="e">
        <f>#REF!</f>
        <v>#REF!</v>
      </c>
      <c r="H16" s="12" t="e">
        <f>#REF!</f>
        <v>#REF!</v>
      </c>
    </row>
    <row r="17" spans="1:8" x14ac:dyDescent="0.2">
      <c r="A17" s="12" t="e">
        <f>#REF!</f>
        <v>#REF!</v>
      </c>
      <c r="B17" s="12" t="e">
        <f>#REF!</f>
        <v>#REF!</v>
      </c>
      <c r="C17" s="12" t="e">
        <f>+#REF!+#REF!+#REF!</f>
        <v>#REF!</v>
      </c>
      <c r="D17" s="12" t="e">
        <f t="shared" si="0"/>
        <v>#REF!</v>
      </c>
      <c r="E17" s="12" t="e">
        <f>#REF!</f>
        <v>#REF!</v>
      </c>
      <c r="F17" s="12" t="e">
        <f>#REF!</f>
        <v>#REF!</v>
      </c>
      <c r="G17" s="12" t="e">
        <f>#REF!</f>
        <v>#REF!</v>
      </c>
      <c r="H17" s="12" t="e">
        <f>#REF!</f>
        <v>#REF!</v>
      </c>
    </row>
    <row r="18" spans="1:8" x14ac:dyDescent="0.2">
      <c r="A18" s="12"/>
      <c r="B18" s="12" t="e">
        <f>#REF!</f>
        <v>#REF!</v>
      </c>
      <c r="C18" s="12" t="e">
        <f>+#REF!+#REF!+#REF!</f>
        <v>#REF!</v>
      </c>
      <c r="D18" s="12" t="e">
        <f t="shared" si="0"/>
        <v>#REF!</v>
      </c>
      <c r="E18" s="12" t="e">
        <f>#REF!</f>
        <v>#REF!</v>
      </c>
      <c r="F18" s="12" t="e">
        <f>#REF!</f>
        <v>#REF!</v>
      </c>
      <c r="G18" s="12" t="e">
        <f>#REF!</f>
        <v>#REF!</v>
      </c>
      <c r="H18" s="12" t="e">
        <f>#REF!</f>
        <v>#REF!</v>
      </c>
    </row>
    <row r="19" spans="1:8" x14ac:dyDescent="0.2">
      <c r="A19" s="12" t="e">
        <f>#REF!</f>
        <v>#REF!</v>
      </c>
      <c r="B19" s="12" t="e">
        <f>#REF!</f>
        <v>#REF!</v>
      </c>
      <c r="C19" s="12" t="e">
        <f>+#REF!+#REF!+#REF!</f>
        <v>#REF!</v>
      </c>
      <c r="D19" s="12" t="e">
        <f t="shared" si="0"/>
        <v>#REF!</v>
      </c>
      <c r="E19" s="12" t="e">
        <f>#REF!</f>
        <v>#REF!</v>
      </c>
      <c r="F19" s="12" t="e">
        <f>#REF!</f>
        <v>#REF!</v>
      </c>
      <c r="G19" s="12" t="e">
        <f>#REF!</f>
        <v>#REF!</v>
      </c>
      <c r="H19" s="12" t="e">
        <f>#REF!</f>
        <v>#REF!</v>
      </c>
    </row>
    <row r="20" spans="1:8" x14ac:dyDescent="0.2">
      <c r="A20" s="12" t="e">
        <f>#REF!</f>
        <v>#REF!</v>
      </c>
      <c r="B20" s="12" t="e">
        <f>#REF!</f>
        <v>#REF!</v>
      </c>
      <c r="C20" s="12" t="e">
        <f>+#REF!+#REF!+#REF!</f>
        <v>#REF!</v>
      </c>
      <c r="D20" s="12" t="e">
        <f t="shared" si="0"/>
        <v>#REF!</v>
      </c>
      <c r="E20" s="12" t="e">
        <f>#REF!</f>
        <v>#REF!</v>
      </c>
      <c r="F20" s="12" t="e">
        <f>#REF!</f>
        <v>#REF!</v>
      </c>
      <c r="G20" s="12" t="e">
        <f>#REF!</f>
        <v>#REF!</v>
      </c>
      <c r="H20" s="12" t="e">
        <f>#REF!</f>
        <v>#REF!</v>
      </c>
    </row>
    <row r="21" spans="1:8" x14ac:dyDescent="0.2">
      <c r="A21" s="12" t="e">
        <f>#REF!</f>
        <v>#REF!</v>
      </c>
      <c r="B21" s="12" t="e">
        <f>#REF!</f>
        <v>#REF!</v>
      </c>
      <c r="C21" s="12" t="e">
        <f>+#REF!+#REF!+#REF!</f>
        <v>#REF!</v>
      </c>
      <c r="D21" s="12" t="e">
        <f t="shared" si="0"/>
        <v>#REF!</v>
      </c>
      <c r="E21" s="12" t="e">
        <f>#REF!</f>
        <v>#REF!</v>
      </c>
      <c r="F21" s="12" t="e">
        <f>#REF!</f>
        <v>#REF!</v>
      </c>
      <c r="G21" s="12" t="e">
        <f>#REF!</f>
        <v>#REF!</v>
      </c>
      <c r="H21" s="12" t="e">
        <f>#REF!</f>
        <v>#REF!</v>
      </c>
    </row>
    <row r="22" spans="1:8" x14ac:dyDescent="0.2">
      <c r="A22" s="12" t="e">
        <f>#REF!</f>
        <v>#REF!</v>
      </c>
      <c r="B22" s="12" t="e">
        <f>#REF!</f>
        <v>#REF!</v>
      </c>
      <c r="C22" s="12" t="e">
        <f>+#REF!+#REF!+#REF!</f>
        <v>#REF!</v>
      </c>
      <c r="D22" s="12" t="e">
        <f t="shared" si="0"/>
        <v>#REF!</v>
      </c>
      <c r="E22" s="12" t="e">
        <f>#REF!</f>
        <v>#REF!</v>
      </c>
      <c r="F22" s="12" t="e">
        <f>#REF!</f>
        <v>#REF!</v>
      </c>
      <c r="G22" s="12" t="e">
        <f>#REF!</f>
        <v>#REF!</v>
      </c>
      <c r="H22" s="12" t="e">
        <f>#REF!</f>
        <v>#REF!</v>
      </c>
    </row>
    <row r="23" spans="1:8" x14ac:dyDescent="0.2">
      <c r="A23" s="12" t="e">
        <f>#REF!</f>
        <v>#REF!</v>
      </c>
      <c r="B23" s="12" t="e">
        <f>#REF!</f>
        <v>#REF!</v>
      </c>
      <c r="C23" s="12" t="e">
        <f>+#REF!+#REF!+#REF!</f>
        <v>#REF!</v>
      </c>
      <c r="D23" s="12" t="e">
        <f t="shared" si="0"/>
        <v>#REF!</v>
      </c>
      <c r="E23" s="12" t="e">
        <f>#REF!</f>
        <v>#REF!</v>
      </c>
      <c r="F23" s="12" t="e">
        <f>#REF!</f>
        <v>#REF!</v>
      </c>
      <c r="G23" s="12" t="e">
        <f>#REF!</f>
        <v>#REF!</v>
      </c>
      <c r="H23" s="12" t="e">
        <f>#REF!</f>
        <v>#REF!</v>
      </c>
    </row>
    <row r="24" spans="1:8" x14ac:dyDescent="0.2">
      <c r="A24" s="12" t="e">
        <f>#REF!</f>
        <v>#REF!</v>
      </c>
      <c r="B24" s="12" t="e">
        <f>#REF!</f>
        <v>#REF!</v>
      </c>
      <c r="C24" s="12" t="e">
        <f>+#REF!+#REF!+#REF!</f>
        <v>#REF!</v>
      </c>
      <c r="D24" s="12" t="e">
        <f t="shared" si="0"/>
        <v>#REF!</v>
      </c>
      <c r="E24" s="12" t="e">
        <f>#REF!</f>
        <v>#REF!</v>
      </c>
      <c r="F24" s="12" t="e">
        <f>#REF!</f>
        <v>#REF!</v>
      </c>
      <c r="G24" s="12" t="e">
        <f>#REF!</f>
        <v>#REF!</v>
      </c>
      <c r="H24" s="12" t="e">
        <f>#REF!</f>
        <v>#REF!</v>
      </c>
    </row>
    <row r="25" spans="1:8" x14ac:dyDescent="0.2">
      <c r="A25" s="12"/>
      <c r="B25" s="12" t="e">
        <f>#REF!</f>
        <v>#REF!</v>
      </c>
      <c r="C25" s="12" t="e">
        <f>+#REF!+#REF!+#REF!</f>
        <v>#REF!</v>
      </c>
      <c r="D25" s="12" t="e">
        <f t="shared" si="0"/>
        <v>#REF!</v>
      </c>
      <c r="E25" s="12" t="e">
        <f>#REF!</f>
        <v>#REF!</v>
      </c>
      <c r="F25" s="12" t="e">
        <f>#REF!</f>
        <v>#REF!</v>
      </c>
      <c r="G25" s="12" t="e">
        <f>#REF!</f>
        <v>#REF!</v>
      </c>
      <c r="H25" s="12" t="e">
        <f>#REF!</f>
        <v>#REF!</v>
      </c>
    </row>
    <row r="26" spans="1:8" x14ac:dyDescent="0.2">
      <c r="A26" s="12" t="e">
        <f>#REF!</f>
        <v>#REF!</v>
      </c>
      <c r="B26" s="12" t="e">
        <f>#REF!</f>
        <v>#REF!</v>
      </c>
      <c r="C26" s="12" t="e">
        <f>+#REF!+#REF!+#REF!</f>
        <v>#REF!</v>
      </c>
      <c r="D26" s="12" t="e">
        <f t="shared" si="0"/>
        <v>#REF!</v>
      </c>
      <c r="E26" s="12" t="e">
        <f>#REF!</f>
        <v>#REF!</v>
      </c>
      <c r="F26" s="12" t="e">
        <f>#REF!</f>
        <v>#REF!</v>
      </c>
      <c r="G26" s="12" t="e">
        <f>#REF!</f>
        <v>#REF!</v>
      </c>
      <c r="H26" s="12" t="e">
        <f>#REF!</f>
        <v>#REF!</v>
      </c>
    </row>
    <row r="27" spans="1:8" x14ac:dyDescent="0.2">
      <c r="A27" s="12"/>
      <c r="B27" s="12" t="e">
        <f>#REF!</f>
        <v>#REF!</v>
      </c>
      <c r="C27" s="12" t="e">
        <f>+#REF!+#REF!+#REF!</f>
        <v>#REF!</v>
      </c>
      <c r="D27" s="12" t="e">
        <f t="shared" si="0"/>
        <v>#REF!</v>
      </c>
      <c r="E27" s="12" t="e">
        <f>#REF!</f>
        <v>#REF!</v>
      </c>
      <c r="F27" s="12" t="e">
        <f>#REF!</f>
        <v>#REF!</v>
      </c>
      <c r="G27" s="12" t="e">
        <f>#REF!</f>
        <v>#REF!</v>
      </c>
      <c r="H27" s="12" t="e">
        <f>#REF!</f>
        <v>#REF!</v>
      </c>
    </row>
    <row r="28" spans="1:8" x14ac:dyDescent="0.2">
      <c r="A28" s="12" t="s">
        <v>150</v>
      </c>
      <c r="B28" s="12" t="e">
        <f>#REF!</f>
        <v>#REF!</v>
      </c>
      <c r="C28" s="12" t="e">
        <f>+#REF!+#REF!+#REF!</f>
        <v>#REF!</v>
      </c>
      <c r="D28" s="12" t="e">
        <f t="shared" si="0"/>
        <v>#REF!</v>
      </c>
      <c r="E28" s="12" t="e">
        <f>#REF!</f>
        <v>#REF!</v>
      </c>
      <c r="F28" s="12" t="e">
        <f>#REF!</f>
        <v>#REF!</v>
      </c>
      <c r="G28" s="12" t="e">
        <f>#REF!</f>
        <v>#REF!</v>
      </c>
      <c r="H28" s="12" t="e">
        <f>#REF!</f>
        <v>#REF!</v>
      </c>
    </row>
    <row r="29" spans="1:8" x14ac:dyDescent="0.2">
      <c r="A29" s="12" t="s">
        <v>151</v>
      </c>
      <c r="B29" s="12" t="e">
        <f>#REF!</f>
        <v>#REF!</v>
      </c>
      <c r="C29" s="12" t="e">
        <f>+#REF!+#REF!+#REF!</f>
        <v>#REF!</v>
      </c>
      <c r="D29" s="12" t="e">
        <f t="shared" si="0"/>
        <v>#REF!</v>
      </c>
      <c r="E29" s="12" t="e">
        <f>#REF!</f>
        <v>#REF!</v>
      </c>
      <c r="F29" s="12" t="e">
        <f>#REF!</f>
        <v>#REF!</v>
      </c>
      <c r="G29" s="12" t="e">
        <f>#REF!</f>
        <v>#REF!</v>
      </c>
      <c r="H29" s="12" t="e">
        <f>#REF!</f>
        <v>#REF!</v>
      </c>
    </row>
    <row r="30" spans="1:8" x14ac:dyDescent="0.2">
      <c r="A30" s="12" t="s">
        <v>152</v>
      </c>
      <c r="B30" s="12" t="e">
        <f>#REF!</f>
        <v>#REF!</v>
      </c>
      <c r="C30" s="12" t="e">
        <f>+#REF!+#REF!+#REF!</f>
        <v>#REF!</v>
      </c>
      <c r="D30" s="12" t="e">
        <f t="shared" si="0"/>
        <v>#REF!</v>
      </c>
      <c r="E30" s="12" t="e">
        <f>#REF!</f>
        <v>#REF!</v>
      </c>
      <c r="F30" s="12" t="e">
        <f>#REF!</f>
        <v>#REF!</v>
      </c>
      <c r="G30" s="12" t="e">
        <f>#REF!</f>
        <v>#REF!</v>
      </c>
      <c r="H30" s="12" t="e">
        <f>#REF!</f>
        <v>#REF!</v>
      </c>
    </row>
    <row r="31" spans="1:8" x14ac:dyDescent="0.2">
      <c r="A31" s="12" t="s">
        <v>153</v>
      </c>
      <c r="B31" s="12" t="e">
        <f>#REF!</f>
        <v>#REF!</v>
      </c>
      <c r="C31" s="12" t="e">
        <f>+#REF!+#REF!+#REF!</f>
        <v>#REF!</v>
      </c>
      <c r="D31" s="12" t="e">
        <f t="shared" si="0"/>
        <v>#REF!</v>
      </c>
      <c r="E31" s="12" t="e">
        <f>#REF!</f>
        <v>#REF!</v>
      </c>
      <c r="F31" s="12" t="e">
        <f>#REF!</f>
        <v>#REF!</v>
      </c>
      <c r="G31" s="12" t="e">
        <f>#REF!</f>
        <v>#REF!</v>
      </c>
      <c r="H31" s="12" t="e">
        <f>#REF!</f>
        <v>#REF!</v>
      </c>
    </row>
    <row r="32" spans="1:8" x14ac:dyDescent="0.2">
      <c r="A32" s="12" t="s">
        <v>154</v>
      </c>
      <c r="B32" s="12" t="e">
        <f>#REF!</f>
        <v>#REF!</v>
      </c>
      <c r="C32" s="12" t="e">
        <f>+#REF!+#REF!+#REF!</f>
        <v>#REF!</v>
      </c>
      <c r="D32" s="12" t="e">
        <f t="shared" si="0"/>
        <v>#REF!</v>
      </c>
      <c r="E32" s="12" t="e">
        <f>#REF!</f>
        <v>#REF!</v>
      </c>
      <c r="F32" s="12" t="e">
        <f>#REF!</f>
        <v>#REF!</v>
      </c>
      <c r="G32" s="12" t="e">
        <f>#REF!</f>
        <v>#REF!</v>
      </c>
      <c r="H32" s="12" t="e">
        <f>#REF!</f>
        <v>#REF!</v>
      </c>
    </row>
    <row r="33" spans="1:8" x14ac:dyDescent="0.2">
      <c r="A33" s="12" t="s">
        <v>155</v>
      </c>
      <c r="B33" s="12" t="e">
        <f>#REF!</f>
        <v>#REF!</v>
      </c>
      <c r="C33" s="12" t="e">
        <f>+#REF!+#REF!+#REF!</f>
        <v>#REF!</v>
      </c>
      <c r="D33" s="12" t="e">
        <f t="shared" si="0"/>
        <v>#REF!</v>
      </c>
      <c r="E33" s="12" t="e">
        <f>#REF!</f>
        <v>#REF!</v>
      </c>
      <c r="F33" s="12" t="e">
        <f>#REF!</f>
        <v>#REF!</v>
      </c>
      <c r="G33" s="12" t="e">
        <f>#REF!</f>
        <v>#REF!</v>
      </c>
      <c r="H33" s="12" t="e">
        <f>#REF!</f>
        <v>#REF!</v>
      </c>
    </row>
    <row r="34" spans="1:8" x14ac:dyDescent="0.2">
      <c r="A34" s="12" t="s">
        <v>156</v>
      </c>
      <c r="B34" s="12" t="e">
        <f>#REF!</f>
        <v>#REF!</v>
      </c>
      <c r="C34" s="12" t="e">
        <f>+#REF!+#REF!+#REF!</f>
        <v>#REF!</v>
      </c>
      <c r="D34" s="12" t="e">
        <f t="shared" si="0"/>
        <v>#REF!</v>
      </c>
      <c r="E34" s="12" t="e">
        <f>#REF!</f>
        <v>#REF!</v>
      </c>
      <c r="F34" s="12" t="e">
        <f>#REF!</f>
        <v>#REF!</v>
      </c>
      <c r="G34" s="12" t="e">
        <f>#REF!</f>
        <v>#REF!</v>
      </c>
      <c r="H34" s="12" t="e">
        <f>#REF!</f>
        <v>#REF!</v>
      </c>
    </row>
    <row r="35" spans="1:8" x14ac:dyDescent="0.2">
      <c r="A35" s="12" t="s">
        <v>157</v>
      </c>
      <c r="B35" s="12" t="e">
        <f>#REF!</f>
        <v>#REF!</v>
      </c>
      <c r="C35" s="12" t="e">
        <f>+#REF!+#REF!+#REF!</f>
        <v>#REF!</v>
      </c>
      <c r="D35" s="12" t="e">
        <f t="shared" si="0"/>
        <v>#REF!</v>
      </c>
      <c r="E35" s="12" t="e">
        <f>#REF!</f>
        <v>#REF!</v>
      </c>
      <c r="F35" s="12" t="e">
        <f>#REF!</f>
        <v>#REF!</v>
      </c>
      <c r="G35" s="12" t="e">
        <f>#REF!</f>
        <v>#REF!</v>
      </c>
      <c r="H35" s="12" t="e">
        <f>#REF!</f>
        <v>#REF!</v>
      </c>
    </row>
    <row r="36" spans="1:8" x14ac:dyDescent="0.2">
      <c r="A36" s="12" t="s">
        <v>158</v>
      </c>
      <c r="B36" s="12" t="e">
        <f>#REF!</f>
        <v>#REF!</v>
      </c>
      <c r="C36" s="12" t="e">
        <f>+#REF!+#REF!+#REF!</f>
        <v>#REF!</v>
      </c>
      <c r="D36" s="12" t="e">
        <f t="shared" si="0"/>
        <v>#REF!</v>
      </c>
      <c r="E36" s="12" t="e">
        <f>#REF!</f>
        <v>#REF!</v>
      </c>
      <c r="F36" s="12" t="e">
        <f>#REF!</f>
        <v>#REF!</v>
      </c>
      <c r="G36" s="12" t="e">
        <f>#REF!</f>
        <v>#REF!</v>
      </c>
      <c r="H36" s="12" t="e">
        <f>#REF!</f>
        <v>#REF!</v>
      </c>
    </row>
    <row r="37" spans="1:8" x14ac:dyDescent="0.2">
      <c r="A37" s="12" t="s">
        <v>159</v>
      </c>
      <c r="B37" s="12" t="e">
        <f>#REF!</f>
        <v>#REF!</v>
      </c>
      <c r="C37" s="12" t="e">
        <f>+#REF!+#REF!+#REF!</f>
        <v>#REF!</v>
      </c>
      <c r="D37" s="12" t="e">
        <f t="shared" si="0"/>
        <v>#REF!</v>
      </c>
      <c r="E37" s="12" t="e">
        <f>#REF!</f>
        <v>#REF!</v>
      </c>
      <c r="F37" s="12" t="e">
        <f>#REF!</f>
        <v>#REF!</v>
      </c>
      <c r="G37" s="12" t="e">
        <f>#REF!</f>
        <v>#REF!</v>
      </c>
      <c r="H37" s="12" t="e">
        <f>#REF!</f>
        <v>#REF!</v>
      </c>
    </row>
    <row r="38" spans="1:8" x14ac:dyDescent="0.2">
      <c r="A38" s="12" t="s">
        <v>193</v>
      </c>
      <c r="B38" s="12" t="e">
        <f>#REF!</f>
        <v>#REF!</v>
      </c>
      <c r="C38" s="12" t="e">
        <f>+#REF!+#REF!+#REF!</f>
        <v>#REF!</v>
      </c>
      <c r="D38" s="12" t="e">
        <f t="shared" si="0"/>
        <v>#REF!</v>
      </c>
      <c r="E38" s="12" t="e">
        <f>#REF!</f>
        <v>#REF!</v>
      </c>
      <c r="F38" s="12" t="e">
        <f>#REF!</f>
        <v>#REF!</v>
      </c>
      <c r="G38" s="12" t="e">
        <f>#REF!</f>
        <v>#REF!</v>
      </c>
      <c r="H38" s="12" t="e">
        <f>#REF!</f>
        <v>#REF!</v>
      </c>
    </row>
    <row r="39" spans="1:8" x14ac:dyDescent="0.2">
      <c r="A39" s="12" t="s">
        <v>161</v>
      </c>
      <c r="B39" s="12" t="e">
        <f>#REF!</f>
        <v>#REF!</v>
      </c>
      <c r="C39" s="12" t="e">
        <f>+#REF!+#REF!</f>
        <v>#REF!</v>
      </c>
      <c r="D39" s="12" t="e">
        <f t="shared" si="0"/>
        <v>#REF!</v>
      </c>
      <c r="E39" s="12" t="e">
        <f>#REF!</f>
        <v>#REF!</v>
      </c>
      <c r="F39" s="12" t="e">
        <f>#REF!</f>
        <v>#REF!</v>
      </c>
      <c r="G39" s="12" t="e">
        <f>#REF!</f>
        <v>#REF!</v>
      </c>
      <c r="H39" s="12" t="e">
        <f>#REF!</f>
        <v>#REF!</v>
      </c>
    </row>
    <row r="40" spans="1:8" x14ac:dyDescent="0.2">
      <c r="A40" s="12" t="s">
        <v>162</v>
      </c>
      <c r="B40" s="12" t="e">
        <f>#REF!</f>
        <v>#REF!</v>
      </c>
      <c r="C40" s="12" t="e">
        <f>+#REF!+#REF!</f>
        <v>#REF!</v>
      </c>
      <c r="D40" s="12" t="e">
        <f t="shared" si="0"/>
        <v>#REF!</v>
      </c>
      <c r="E40" s="12" t="e">
        <f>#REF!</f>
        <v>#REF!</v>
      </c>
      <c r="F40" s="12" t="e">
        <f>#REF!</f>
        <v>#REF!</v>
      </c>
      <c r="G40" s="12" t="e">
        <f>#REF!</f>
        <v>#REF!</v>
      </c>
      <c r="H40" s="12" t="e">
        <f>#REF!</f>
        <v>#REF!</v>
      </c>
    </row>
    <row r="41" spans="1:8" x14ac:dyDescent="0.2">
      <c r="A41" s="12" t="s">
        <v>163</v>
      </c>
      <c r="B41" s="12" t="e">
        <f>#REF!</f>
        <v>#REF!</v>
      </c>
      <c r="C41" s="12" t="e">
        <f>+#REF!+#REF!</f>
        <v>#REF!</v>
      </c>
      <c r="D41" s="12" t="e">
        <f t="shared" si="0"/>
        <v>#REF!</v>
      </c>
      <c r="E41" s="12" t="e">
        <f>#REF!</f>
        <v>#REF!</v>
      </c>
      <c r="F41" s="12" t="e">
        <f>#REF!</f>
        <v>#REF!</v>
      </c>
      <c r="G41" s="12" t="e">
        <f>#REF!</f>
        <v>#REF!</v>
      </c>
      <c r="H41" s="12" t="e">
        <f>#REF!</f>
        <v>#REF!</v>
      </c>
    </row>
    <row r="42" spans="1:8" x14ac:dyDescent="0.2">
      <c r="A42" s="12" t="s">
        <v>164</v>
      </c>
      <c r="B42" s="12" t="e">
        <f>#REF!</f>
        <v>#REF!</v>
      </c>
      <c r="C42" s="12" t="e">
        <f>+#REF!+#REF!</f>
        <v>#REF!</v>
      </c>
      <c r="D42" s="12" t="e">
        <f t="shared" si="0"/>
        <v>#REF!</v>
      </c>
      <c r="E42" s="12" t="e">
        <f>#REF!</f>
        <v>#REF!</v>
      </c>
      <c r="F42" s="12" t="e">
        <f>#REF!</f>
        <v>#REF!</v>
      </c>
      <c r="G42" s="12" t="e">
        <f>#REF!</f>
        <v>#REF!</v>
      </c>
      <c r="H42" s="12" t="e">
        <f>#REF!</f>
        <v>#REF!</v>
      </c>
    </row>
    <row r="43" spans="1:8" x14ac:dyDescent="0.2">
      <c r="A43" s="12" t="s">
        <v>165</v>
      </c>
      <c r="B43" s="12" t="e">
        <f>#REF!</f>
        <v>#REF!</v>
      </c>
      <c r="C43" s="12" t="e">
        <f>+#REF!+#REF!</f>
        <v>#REF!</v>
      </c>
      <c r="D43" s="12" t="e">
        <f t="shared" si="0"/>
        <v>#REF!</v>
      </c>
      <c r="E43" s="12" t="e">
        <f>#REF!</f>
        <v>#REF!</v>
      </c>
      <c r="F43" s="12" t="e">
        <f>#REF!</f>
        <v>#REF!</v>
      </c>
      <c r="G43" s="12" t="e">
        <f>#REF!</f>
        <v>#REF!</v>
      </c>
      <c r="H43" s="12" t="e">
        <f>#REF!</f>
        <v>#REF!</v>
      </c>
    </row>
    <row r="44" spans="1:8" x14ac:dyDescent="0.2">
      <c r="A44" s="12" t="s">
        <v>166</v>
      </c>
      <c r="B44" s="12" t="e">
        <f>#REF!</f>
        <v>#REF!</v>
      </c>
      <c r="C44" s="12" t="e">
        <f>+#REF!+#REF!</f>
        <v>#REF!</v>
      </c>
      <c r="D44" s="12" t="e">
        <f t="shared" si="0"/>
        <v>#REF!</v>
      </c>
      <c r="E44" s="12" t="e">
        <f>#REF!</f>
        <v>#REF!</v>
      </c>
      <c r="F44" s="12" t="e">
        <f>#REF!</f>
        <v>#REF!</v>
      </c>
      <c r="G44" s="12" t="e">
        <f>#REF!</f>
        <v>#REF!</v>
      </c>
      <c r="H44" s="12" t="e">
        <f>#REF!</f>
        <v>#REF!</v>
      </c>
    </row>
    <row r="45" spans="1:8" x14ac:dyDescent="0.2">
      <c r="A45" s="12" t="s">
        <v>149</v>
      </c>
      <c r="B45" s="12" t="e">
        <f>#REF!</f>
        <v>#REF!</v>
      </c>
      <c r="C45" s="12" t="e">
        <f>+#REF!+#REF!</f>
        <v>#REF!</v>
      </c>
      <c r="D45" s="12" t="e">
        <f t="shared" si="0"/>
        <v>#REF!</v>
      </c>
      <c r="E45" s="12" t="e">
        <f>#REF!</f>
        <v>#REF!</v>
      </c>
      <c r="F45" s="12" t="e">
        <f>#REF!</f>
        <v>#REF!</v>
      </c>
      <c r="G45" s="12" t="e">
        <f>#REF!</f>
        <v>#REF!</v>
      </c>
      <c r="H45" s="12" t="e">
        <f>#REF!</f>
        <v>#REF!</v>
      </c>
    </row>
    <row r="46" spans="1:8" x14ac:dyDescent="0.2">
      <c r="A46" s="12" t="s">
        <v>167</v>
      </c>
      <c r="B46" s="12" t="e">
        <f>#REF!</f>
        <v>#REF!</v>
      </c>
      <c r="C46" s="12" t="e">
        <f>+#REF!+#REF!</f>
        <v>#REF!</v>
      </c>
      <c r="D46" s="12" t="e">
        <f t="shared" si="0"/>
        <v>#REF!</v>
      </c>
      <c r="E46" s="12" t="e">
        <f>#REF!</f>
        <v>#REF!</v>
      </c>
      <c r="F46" s="12" t="e">
        <f>#REF!</f>
        <v>#REF!</v>
      </c>
      <c r="G46" s="12" t="e">
        <f>#REF!</f>
        <v>#REF!</v>
      </c>
      <c r="H46" s="12" t="e">
        <f>#REF!</f>
        <v>#REF!</v>
      </c>
    </row>
    <row r="47" spans="1:8" x14ac:dyDescent="0.2">
      <c r="A47" s="12" t="s">
        <v>168</v>
      </c>
      <c r="B47" s="12" t="e">
        <f>#REF!</f>
        <v>#REF!</v>
      </c>
      <c r="C47" s="12" t="e">
        <f>+#REF!+#REF!</f>
        <v>#REF!</v>
      </c>
      <c r="D47" s="12" t="e">
        <f t="shared" si="0"/>
        <v>#REF!</v>
      </c>
      <c r="E47" s="12" t="e">
        <f>#REF!</f>
        <v>#REF!</v>
      </c>
      <c r="F47" s="12" t="e">
        <f>#REF!</f>
        <v>#REF!</v>
      </c>
      <c r="G47" s="12" t="e">
        <f>#REF!</f>
        <v>#REF!</v>
      </c>
      <c r="H47" s="12" t="e">
        <f>#REF!</f>
        <v>#REF!</v>
      </c>
    </row>
    <row r="48" spans="1:8" x14ac:dyDescent="0.2">
      <c r="A48" s="12" t="s">
        <v>169</v>
      </c>
      <c r="B48" s="12" t="e">
        <f>#REF!</f>
        <v>#REF!</v>
      </c>
      <c r="C48" s="12" t="e">
        <f>+#REF!+#REF!</f>
        <v>#REF!</v>
      </c>
      <c r="D48" s="12" t="e">
        <f t="shared" si="0"/>
        <v>#REF!</v>
      </c>
      <c r="E48" s="12" t="e">
        <f>#REF!</f>
        <v>#REF!</v>
      </c>
      <c r="F48" s="12" t="e">
        <f>#REF!</f>
        <v>#REF!</v>
      </c>
      <c r="G48" s="12" t="e">
        <f>#REF!</f>
        <v>#REF!</v>
      </c>
      <c r="H48" s="12" t="e">
        <f>#REF!</f>
        <v>#REF!</v>
      </c>
    </row>
    <row r="49" spans="1:8" x14ac:dyDescent="0.2">
      <c r="A49" s="12" t="s">
        <v>170</v>
      </c>
      <c r="B49" s="12" t="e">
        <f>#REF!</f>
        <v>#REF!</v>
      </c>
      <c r="C49" s="12" t="e">
        <f>+#REF!+#REF!</f>
        <v>#REF!</v>
      </c>
      <c r="D49" s="12" t="e">
        <f t="shared" si="0"/>
        <v>#REF!</v>
      </c>
      <c r="E49" s="12" t="e">
        <f>#REF!</f>
        <v>#REF!</v>
      </c>
      <c r="F49" s="12" t="e">
        <f>#REF!</f>
        <v>#REF!</v>
      </c>
      <c r="G49" s="12" t="e">
        <f>#REF!</f>
        <v>#REF!</v>
      </c>
      <c r="H49" s="12" t="e">
        <f>#REF!</f>
        <v>#REF!</v>
      </c>
    </row>
    <row r="50" spans="1:8" x14ac:dyDescent="0.2">
      <c r="A50" s="12" t="s">
        <v>171</v>
      </c>
      <c r="B50" s="12" t="e">
        <f>#REF!</f>
        <v>#REF!</v>
      </c>
      <c r="C50" s="12" t="e">
        <f>+#REF!+#REF!</f>
        <v>#REF!</v>
      </c>
      <c r="D50" s="12" t="e">
        <f t="shared" si="0"/>
        <v>#REF!</v>
      </c>
      <c r="E50" s="12" t="e">
        <f>#REF!</f>
        <v>#REF!</v>
      </c>
      <c r="F50" s="12" t="e">
        <f>#REF!</f>
        <v>#REF!</v>
      </c>
      <c r="G50" s="12" t="e">
        <f>#REF!</f>
        <v>#REF!</v>
      </c>
      <c r="H50" s="12" t="e">
        <f>#REF!</f>
        <v>#REF!</v>
      </c>
    </row>
    <row r="51" spans="1:8" x14ac:dyDescent="0.2">
      <c r="A51" s="12" t="s">
        <v>147</v>
      </c>
      <c r="B51" s="12" t="e">
        <f>#REF!</f>
        <v>#REF!</v>
      </c>
      <c r="C51" s="12" t="e">
        <f>+#REF!+#REF!</f>
        <v>#REF!</v>
      </c>
      <c r="D51" s="12" t="e">
        <f t="shared" si="0"/>
        <v>#REF!</v>
      </c>
      <c r="E51" s="12" t="e">
        <f>#REF!</f>
        <v>#REF!</v>
      </c>
      <c r="F51" s="12" t="e">
        <f>#REF!</f>
        <v>#REF!</v>
      </c>
      <c r="G51" s="12" t="e">
        <f>#REF!</f>
        <v>#REF!</v>
      </c>
      <c r="H51" s="12" t="e">
        <f>#REF!</f>
        <v>#REF!</v>
      </c>
    </row>
    <row r="52" spans="1:8" x14ac:dyDescent="0.2">
      <c r="A52" s="12" t="s">
        <v>55</v>
      </c>
      <c r="B52" s="12" t="e">
        <f>#REF!</f>
        <v>#REF!</v>
      </c>
      <c r="C52" s="12" t="e">
        <f>+#REF!+#REF!</f>
        <v>#REF!</v>
      </c>
      <c r="D52" s="12" t="e">
        <f t="shared" si="0"/>
        <v>#REF!</v>
      </c>
      <c r="E52" s="12" t="e">
        <f>#REF!</f>
        <v>#REF!</v>
      </c>
      <c r="F52" s="12" t="e">
        <f>#REF!</f>
        <v>#REF!</v>
      </c>
      <c r="G52" s="12" t="e">
        <f>#REF!</f>
        <v>#REF!</v>
      </c>
      <c r="H52" s="12" t="e">
        <f>#REF!</f>
        <v>#REF!</v>
      </c>
    </row>
    <row r="53" spans="1:8" x14ac:dyDescent="0.2">
      <c r="A53" s="12" t="s">
        <v>133</v>
      </c>
      <c r="B53" s="12" t="e">
        <f>#REF!</f>
        <v>#REF!</v>
      </c>
      <c r="C53" s="12" t="e">
        <f>+#REF!+#REF!</f>
        <v>#REF!</v>
      </c>
      <c r="D53" s="12" t="e">
        <f t="shared" si="0"/>
        <v>#REF!</v>
      </c>
      <c r="E53" s="12" t="e">
        <f>#REF!</f>
        <v>#REF!</v>
      </c>
      <c r="F53" s="12" t="e">
        <f>#REF!</f>
        <v>#REF!</v>
      </c>
      <c r="G53" s="12" t="e">
        <f>#REF!</f>
        <v>#REF!</v>
      </c>
      <c r="H53" s="12" t="e">
        <f>#REF!</f>
        <v>#REF!</v>
      </c>
    </row>
    <row r="54" spans="1:8" x14ac:dyDescent="0.2">
      <c r="A54" s="12" t="s">
        <v>172</v>
      </c>
      <c r="B54" s="12" t="e">
        <f>#REF!</f>
        <v>#REF!</v>
      </c>
      <c r="C54" s="12" t="e">
        <f>+#REF!+#REF!</f>
        <v>#REF!</v>
      </c>
      <c r="D54" s="12" t="e">
        <f t="shared" si="0"/>
        <v>#REF!</v>
      </c>
      <c r="E54" s="12" t="e">
        <f>#REF!</f>
        <v>#REF!</v>
      </c>
      <c r="F54" s="12" t="e">
        <f>#REF!</f>
        <v>#REF!</v>
      </c>
      <c r="G54" s="12" t="e">
        <f>#REF!</f>
        <v>#REF!</v>
      </c>
      <c r="H54" s="12" t="e">
        <f>#REF!</f>
        <v>#REF!</v>
      </c>
    </row>
    <row r="55" spans="1:8" x14ac:dyDescent="0.2">
      <c r="A55" s="12" t="s">
        <v>127</v>
      </c>
      <c r="B55" s="12" t="e">
        <f>#REF!</f>
        <v>#REF!</v>
      </c>
      <c r="C55" s="12" t="e">
        <f>+#REF!+#REF!</f>
        <v>#REF!</v>
      </c>
      <c r="D55" s="12" t="e">
        <f t="shared" si="0"/>
        <v>#REF!</v>
      </c>
      <c r="E55" s="12" t="e">
        <f>#REF!</f>
        <v>#REF!</v>
      </c>
      <c r="F55" s="12" t="e">
        <f>#REF!</f>
        <v>#REF!</v>
      </c>
      <c r="G55" s="12" t="e">
        <f>#REF!</f>
        <v>#REF!</v>
      </c>
      <c r="H55" s="12" t="e">
        <f>#REF!</f>
        <v>#REF!</v>
      </c>
    </row>
    <row r="56" spans="1:8" x14ac:dyDescent="0.2">
      <c r="A56" s="12" t="s">
        <v>173</v>
      </c>
      <c r="B56" s="12" t="e">
        <f>#REF!</f>
        <v>#REF!</v>
      </c>
      <c r="C56" s="12" t="e">
        <f>+#REF!+#REF!</f>
        <v>#REF!</v>
      </c>
      <c r="D56" s="12" t="e">
        <f t="shared" si="0"/>
        <v>#REF!</v>
      </c>
      <c r="E56" s="12" t="e">
        <f>#REF!</f>
        <v>#REF!</v>
      </c>
      <c r="F56" s="12" t="e">
        <f>#REF!</f>
        <v>#REF!</v>
      </c>
      <c r="G56" s="12" t="e">
        <f>#REF!</f>
        <v>#REF!</v>
      </c>
      <c r="H56" s="12" t="e">
        <f>#REF!</f>
        <v>#REF!</v>
      </c>
    </row>
    <row r="57" spans="1:8" x14ac:dyDescent="0.2">
      <c r="A57" s="12" t="s">
        <v>174</v>
      </c>
      <c r="B57" s="12" t="e">
        <f>#REF!</f>
        <v>#REF!</v>
      </c>
      <c r="C57" s="12" t="e">
        <f>+#REF!+#REF!</f>
        <v>#REF!</v>
      </c>
      <c r="D57" s="12" t="e">
        <f t="shared" si="0"/>
        <v>#REF!</v>
      </c>
      <c r="E57" s="12" t="e">
        <f>#REF!</f>
        <v>#REF!</v>
      </c>
      <c r="F57" s="12" t="e">
        <f>#REF!</f>
        <v>#REF!</v>
      </c>
      <c r="G57" s="12" t="e">
        <f>#REF!</f>
        <v>#REF!</v>
      </c>
      <c r="H57" s="12" t="e">
        <f>#REF!</f>
        <v>#REF!</v>
      </c>
    </row>
    <row r="58" spans="1:8" x14ac:dyDescent="0.2">
      <c r="A58" s="12" t="s">
        <v>175</v>
      </c>
      <c r="B58" s="12" t="e">
        <f>#REF!</f>
        <v>#REF!</v>
      </c>
      <c r="C58" s="12" t="e">
        <f>+#REF!+#REF!</f>
        <v>#REF!</v>
      </c>
      <c r="D58" s="12" t="e">
        <f t="shared" si="0"/>
        <v>#REF!</v>
      </c>
      <c r="E58" s="12" t="e">
        <f>#REF!</f>
        <v>#REF!</v>
      </c>
      <c r="F58" s="12" t="e">
        <f>#REF!</f>
        <v>#REF!</v>
      </c>
      <c r="G58" s="12" t="e">
        <f>#REF!</f>
        <v>#REF!</v>
      </c>
      <c r="H58" s="12" t="e">
        <f>#REF!</f>
        <v>#REF!</v>
      </c>
    </row>
    <row r="59" spans="1:8" x14ac:dyDescent="0.2">
      <c r="A59" s="12" t="s">
        <v>176</v>
      </c>
      <c r="B59" s="12" t="e">
        <f>#REF!</f>
        <v>#REF!</v>
      </c>
      <c r="C59" s="12" t="e">
        <f>+#REF!+#REF!</f>
        <v>#REF!</v>
      </c>
      <c r="D59" s="12" t="e">
        <f t="shared" si="0"/>
        <v>#REF!</v>
      </c>
      <c r="E59" s="12" t="e">
        <f>#REF!</f>
        <v>#REF!</v>
      </c>
      <c r="F59" s="12" t="e">
        <f>#REF!</f>
        <v>#REF!</v>
      </c>
      <c r="G59" s="12" t="e">
        <f>#REF!</f>
        <v>#REF!</v>
      </c>
      <c r="H59" s="12" t="e">
        <f>#REF!</f>
        <v>#REF!</v>
      </c>
    </row>
    <row r="60" spans="1:8" x14ac:dyDescent="0.2">
      <c r="A60" s="12" t="s">
        <v>177</v>
      </c>
      <c r="B60" s="12" t="e">
        <f>#REF!</f>
        <v>#REF!</v>
      </c>
      <c r="C60" s="12" t="e">
        <f>+#REF!+#REF!</f>
        <v>#REF!</v>
      </c>
      <c r="D60" s="12" t="e">
        <f t="shared" si="0"/>
        <v>#REF!</v>
      </c>
      <c r="E60" s="12" t="e">
        <f>#REF!</f>
        <v>#REF!</v>
      </c>
      <c r="F60" s="12" t="e">
        <f>#REF!</f>
        <v>#REF!</v>
      </c>
      <c r="G60" s="12" t="e">
        <f>#REF!</f>
        <v>#REF!</v>
      </c>
      <c r="H60" s="12" t="e">
        <f>#REF!</f>
        <v>#REF!</v>
      </c>
    </row>
    <row r="61" spans="1:8" x14ac:dyDescent="0.2">
      <c r="A61" s="12" t="s">
        <v>95</v>
      </c>
      <c r="B61" s="12" t="e">
        <f>#REF!</f>
        <v>#REF!</v>
      </c>
      <c r="C61" s="12" t="e">
        <f>+#REF!+#REF!</f>
        <v>#REF!</v>
      </c>
      <c r="D61" s="12" t="e">
        <f t="shared" si="0"/>
        <v>#REF!</v>
      </c>
      <c r="E61" s="12" t="e">
        <f>#REF!</f>
        <v>#REF!</v>
      </c>
      <c r="F61" s="12" t="e">
        <f>#REF!</f>
        <v>#REF!</v>
      </c>
      <c r="G61" s="12" t="e">
        <f>#REF!</f>
        <v>#REF!</v>
      </c>
      <c r="H61" s="12" t="e">
        <f>#REF!</f>
        <v>#REF!</v>
      </c>
    </row>
    <row r="62" spans="1:8" x14ac:dyDescent="0.2">
      <c r="A62" s="12" t="s">
        <v>148</v>
      </c>
      <c r="B62" s="12" t="e">
        <f>#REF!</f>
        <v>#REF!</v>
      </c>
      <c r="C62" s="12" t="e">
        <f>+#REF!+#REF!</f>
        <v>#REF!</v>
      </c>
      <c r="D62" s="12" t="e">
        <f t="shared" si="0"/>
        <v>#REF!</v>
      </c>
      <c r="E62" s="12" t="e">
        <f>#REF!</f>
        <v>#REF!</v>
      </c>
      <c r="F62" s="12" t="e">
        <f>#REF!</f>
        <v>#REF!</v>
      </c>
      <c r="G62" s="12" t="e">
        <f>#REF!</f>
        <v>#REF!</v>
      </c>
      <c r="H62" s="12" t="e">
        <f>#REF!</f>
        <v>#REF!</v>
      </c>
    </row>
    <row r="63" spans="1:8" x14ac:dyDescent="0.2">
      <c r="A63" s="12" t="s">
        <v>178</v>
      </c>
      <c r="B63" s="12" t="e">
        <f>#REF!</f>
        <v>#REF!</v>
      </c>
      <c r="C63" s="12" t="e">
        <f>+#REF!+#REF!</f>
        <v>#REF!</v>
      </c>
      <c r="D63" s="12" t="e">
        <f t="shared" si="0"/>
        <v>#REF!</v>
      </c>
      <c r="E63" s="12" t="e">
        <f>#REF!</f>
        <v>#REF!</v>
      </c>
      <c r="F63" s="12" t="e">
        <f>#REF!</f>
        <v>#REF!</v>
      </c>
      <c r="G63" s="12" t="e">
        <f>#REF!</f>
        <v>#REF!</v>
      </c>
      <c r="H63" s="12" t="e">
        <f>#REF!</f>
        <v>#REF!</v>
      </c>
    </row>
    <row r="64" spans="1:8" x14ac:dyDescent="0.2">
      <c r="A64" s="12">
        <v>0</v>
      </c>
      <c r="B64" s="12" t="e">
        <f>#REF!</f>
        <v>#REF!</v>
      </c>
      <c r="C64" s="12" t="e">
        <f>+#REF!+#REF!</f>
        <v>#REF!</v>
      </c>
      <c r="D64" s="12" t="e">
        <f t="shared" si="0"/>
        <v>#REF!</v>
      </c>
      <c r="E64" s="12" t="e">
        <f>#REF!</f>
        <v>#REF!</v>
      </c>
      <c r="F64" s="12" t="e">
        <f>#REF!</f>
        <v>#REF!</v>
      </c>
      <c r="G64" s="12" t="e">
        <f>#REF!</f>
        <v>#REF!</v>
      </c>
      <c r="H64" s="12" t="e">
        <f>#REF!</f>
        <v>#REF!</v>
      </c>
    </row>
    <row r="65" spans="1:8" x14ac:dyDescent="0.2">
      <c r="A65" s="12" t="s">
        <v>6</v>
      </c>
      <c r="B65" s="12" t="e">
        <f>#REF!</f>
        <v>#REF!</v>
      </c>
      <c r="C65" s="12" t="e">
        <f>SUM(C38:C58)</f>
        <v>#REF!</v>
      </c>
      <c r="D65" s="12" t="e">
        <f t="shared" si="0"/>
        <v>#REF!</v>
      </c>
      <c r="E65" s="12" t="e">
        <f>#REF!</f>
        <v>#REF!</v>
      </c>
      <c r="F65" s="12" t="e">
        <f>#REF!</f>
        <v>#REF!</v>
      </c>
      <c r="G65" s="12" t="e">
        <f>#REF!</f>
        <v>#REF!</v>
      </c>
      <c r="H65" s="12" t="e">
        <f>#REF!</f>
        <v>#REF!</v>
      </c>
    </row>
    <row r="66" spans="1:8" x14ac:dyDescent="0.2">
      <c r="C66" s="12"/>
    </row>
  </sheetData>
  <pageMargins left="0.7" right="0.7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21"/>
  <sheetViews>
    <sheetView workbookViewId="0">
      <selection activeCell="A3" sqref="A3"/>
    </sheetView>
  </sheetViews>
  <sheetFormatPr defaultRowHeight="12.9" x14ac:dyDescent="0.2"/>
  <cols>
    <col min="2" max="2" width="17" customWidth="1"/>
    <col min="3" max="3" width="12.75" customWidth="1"/>
    <col min="4" max="4" width="13.375" customWidth="1"/>
    <col min="5" max="5" width="9.875" customWidth="1"/>
  </cols>
  <sheetData>
    <row r="2" spans="2:6" x14ac:dyDescent="0.2">
      <c r="C2" t="s">
        <v>124</v>
      </c>
      <c r="D2" t="s">
        <v>125</v>
      </c>
      <c r="E2" t="s">
        <v>123</v>
      </c>
    </row>
    <row r="3" spans="2:6" x14ac:dyDescent="0.2">
      <c r="B3" t="s">
        <v>115</v>
      </c>
      <c r="C3" s="21" t="e">
        <f>+#REF!+#REF!+#REF!+#REF!+#REF!+#REF!+#REF!+#REF!+#REF!+#REF!</f>
        <v>#REF!</v>
      </c>
      <c r="D3" s="21" t="e">
        <f>+#REF!</f>
        <v>#REF!</v>
      </c>
      <c r="E3" t="e">
        <f>+D3/C5</f>
        <v>#REF!</v>
      </c>
      <c r="F3" t="s">
        <v>136</v>
      </c>
    </row>
    <row r="4" spans="2:6" x14ac:dyDescent="0.2">
      <c r="B4" t="s">
        <v>116</v>
      </c>
      <c r="C4" s="21" t="e">
        <f>+#REF!+#REF!+#REF!+#REF!+#REF!+#REF!+#REF!+#REF!+#REF!+#REF!</f>
        <v>#REF!</v>
      </c>
      <c r="D4" s="21"/>
    </row>
    <row r="5" spans="2:6" x14ac:dyDescent="0.2">
      <c r="B5" t="s">
        <v>126</v>
      </c>
      <c r="C5" s="21" t="e">
        <f>SUM(C3:C4)</f>
        <v>#REF!</v>
      </c>
      <c r="D5" s="21"/>
    </row>
    <row r="6" spans="2:6" x14ac:dyDescent="0.2">
      <c r="B6" t="s">
        <v>117</v>
      </c>
      <c r="C6" s="21" t="e">
        <f>+#REF!+#REF!+#REF!+#REF!+#REF!+#REF!+#REF!+#REF!+#REF!+#REF!</f>
        <v>#REF!</v>
      </c>
      <c r="D6" s="21"/>
    </row>
    <row r="7" spans="2:6" x14ac:dyDescent="0.2">
      <c r="C7" s="21"/>
      <c r="D7" s="21"/>
    </row>
    <row r="8" spans="2:6" x14ac:dyDescent="0.2">
      <c r="B8" t="s">
        <v>118</v>
      </c>
      <c r="C8" s="35" t="e">
        <f>+#REF!+#REF!+#REF!+#REF!</f>
        <v>#REF!</v>
      </c>
      <c r="D8" s="21" t="e">
        <f>+#REF!</f>
        <v>#REF!</v>
      </c>
      <c r="E8" s="21" t="e">
        <f>+C8-D8</f>
        <v>#REF!</v>
      </c>
    </row>
    <row r="9" spans="2:6" x14ac:dyDescent="0.2">
      <c r="B9" t="s">
        <v>119</v>
      </c>
      <c r="C9" s="21" t="e">
        <f>+#REF!+#REF!+#REF!+#REF!+#REF!+#REF!+#REF!+#REF!</f>
        <v>#REF!</v>
      </c>
      <c r="D9" s="21" t="e">
        <f>+#REF!</f>
        <v>#REF!</v>
      </c>
      <c r="E9" s="21" t="e">
        <f>+C9-D9</f>
        <v>#REF!</v>
      </c>
    </row>
    <row r="10" spans="2:6" x14ac:dyDescent="0.2">
      <c r="B10" t="s">
        <v>120</v>
      </c>
      <c r="C10" s="21" t="e">
        <f>+#REF!+#REF!+#REF!+#REF!+#REF!+#REF!+#REF!+#REF!+#REF!</f>
        <v>#REF!</v>
      </c>
      <c r="D10" s="21" t="e">
        <f>+#REF!</f>
        <v>#REF!</v>
      </c>
      <c r="E10" s="21" t="e">
        <f>+C10-D10</f>
        <v>#REF!</v>
      </c>
    </row>
    <row r="11" spans="2:6" x14ac:dyDescent="0.2">
      <c r="B11" t="s">
        <v>121</v>
      </c>
      <c r="C11" s="21" t="e">
        <f>+#REF!+#REF!+#REF!+#REF!+#REF!+#REF!+#REF!+#REF!+#REF!</f>
        <v>#REF!</v>
      </c>
      <c r="D11" s="21" t="e">
        <f>+#REF!</f>
        <v>#REF!</v>
      </c>
      <c r="E11" s="21" t="e">
        <f>+C11-D11</f>
        <v>#REF!</v>
      </c>
    </row>
    <row r="12" spans="2:6" x14ac:dyDescent="0.2">
      <c r="B12" t="s">
        <v>122</v>
      </c>
      <c r="C12" s="21" t="e">
        <f>+#REF!+#REF!+#REF!+#REF!+#REF!+#REF!+#REF!+#REF!+#REF!</f>
        <v>#REF!</v>
      </c>
      <c r="D12" s="21" t="e">
        <f>+#REF!</f>
        <v>#REF!</v>
      </c>
      <c r="E12" s="21" t="e">
        <f>+C12-D12</f>
        <v>#REF!</v>
      </c>
    </row>
    <row r="15" spans="2:6" x14ac:dyDescent="0.2">
      <c r="B15" t="s">
        <v>129</v>
      </c>
    </row>
    <row r="16" spans="2:6" x14ac:dyDescent="0.2">
      <c r="B16" t="s">
        <v>130</v>
      </c>
      <c r="C16">
        <v>12</v>
      </c>
      <c r="D16" s="15">
        <f>+C16/$C$21</f>
        <v>0.52173913043478259</v>
      </c>
      <c r="E16" s="12" t="e">
        <f>+$D$8*D16</f>
        <v>#REF!</v>
      </c>
    </row>
    <row r="17" spans="2:5" x14ac:dyDescent="0.2">
      <c r="B17" t="s">
        <v>84</v>
      </c>
      <c r="C17">
        <v>7</v>
      </c>
      <c r="D17" s="15">
        <f>+C17/$C$21</f>
        <v>0.30434782608695654</v>
      </c>
      <c r="E17" s="12" t="e">
        <f>+$D$8*D17</f>
        <v>#REF!</v>
      </c>
    </row>
    <row r="18" spans="2:5" x14ac:dyDescent="0.2">
      <c r="B18" s="26">
        <v>911</v>
      </c>
      <c r="C18">
        <v>1</v>
      </c>
      <c r="D18" s="15">
        <f>+C18/$C$21</f>
        <v>4.3478260869565216E-2</v>
      </c>
      <c r="E18" s="12" t="e">
        <f>+$D$8*D18</f>
        <v>#REF!</v>
      </c>
    </row>
    <row r="19" spans="2:5" x14ac:dyDescent="0.2">
      <c r="B19" t="s">
        <v>131</v>
      </c>
      <c r="C19">
        <v>3</v>
      </c>
      <c r="D19" s="15">
        <f>+C19/$C$21</f>
        <v>0.13043478260869565</v>
      </c>
      <c r="E19" s="12" t="e">
        <f>+$D$8*D19</f>
        <v>#REF!</v>
      </c>
    </row>
    <row r="21" spans="2:5" x14ac:dyDescent="0.2">
      <c r="C21">
        <f>SUM(C16:C20)</f>
        <v>23</v>
      </c>
    </row>
  </sheetData>
  <customSheetViews>
    <customSheetView guid="{8970DFA1-A026-4639-BD60-39EC20285CCC}" showRuler="0">
      <selection activeCell="G8" sqref="G8"/>
    </customSheetView>
    <customSheetView guid="{AADB8EA3-75F0-4468-B5D5-C7110D6EC38B}" showRuler="0">
      <selection activeCell="G8" sqref="G8"/>
      <pageMargins left="0.75" right="0.75" top="1" bottom="1" header="0.5" footer="0.5"/>
      <pageSetup orientation="portrait" r:id="rId1"/>
      <headerFooter alignWithMargins="0"/>
    </customSheetView>
    <customSheetView guid="{1D9F4367-0C2F-46F1-9E55-939D20D76F5B}" showRuler="0">
      <selection activeCell="G8" sqref="G8"/>
      <pageMargins left="0.75" right="0.75" top="1" bottom="1" header="0.5" footer="0.5"/>
      <pageSetup orientation="portrait" r:id="rId2"/>
      <headerFooter alignWithMargins="0"/>
    </customSheetView>
    <customSheetView guid="{921A7AC6-7D1A-435F-A825-B8B8C1A90F20}" showRuler="0">
      <selection activeCell="G8" sqref="G8"/>
      <pageMargins left="0.75" right="0.75" top="1" bottom="1" header="0.5" footer="0.5"/>
      <pageSetup orientation="portrait" r:id="rId3"/>
      <headerFooter alignWithMargins="0"/>
    </customSheetView>
    <customSheetView guid="{ED9CD846-0F6B-4BF7-A940-412E425E8FCE}" showRuler="0">
      <selection activeCell="G8" sqref="G8"/>
      <pageMargins left="0.75" right="0.75" top="1" bottom="1" header="0.5" footer="0.5"/>
      <pageSetup orientation="portrait" r:id="rId4"/>
      <headerFooter alignWithMargins="0"/>
    </customSheetView>
    <customSheetView guid="{497CB486-623F-41B0-B370-EF2A82E78B1D}" showRuler="0">
      <selection activeCell="G8" sqref="G8"/>
      <pageMargins left="0.75" right="0.75" top="1" bottom="1" header="0.5" footer="0.5"/>
      <pageSetup orientation="portrait" r:id="rId5"/>
      <headerFooter alignWithMargins="0"/>
    </customSheetView>
    <customSheetView guid="{20CF2976-B2A7-4F04-88DC-0AB25CA8A6C6}" showRuler="0">
      <selection activeCell="G8" sqref="G8"/>
      <pageMargins left="0.75" right="0.75" top="1" bottom="1" header="0.5" footer="0.5"/>
      <pageSetup orientation="portrait" r:id="rId6"/>
      <headerFooter alignWithMargins="0"/>
    </customSheetView>
    <customSheetView guid="{CB724201-FBEC-4626-9DD9-AEC98BB80DB0}" showRuler="0">
      <selection activeCell="G8" sqref="G8"/>
      <pageMargins left="0.75" right="0.75" top="1" bottom="1" header="0.5" footer="0.5"/>
      <pageSetup orientation="portrait" r:id="rId7"/>
      <headerFooter alignWithMargins="0"/>
    </customSheetView>
  </customSheetViews>
  <phoneticPr fontId="0" type="noConversion"/>
  <pageMargins left="0.75" right="0.75" top="1" bottom="1" header="0.5" footer="0.5"/>
  <pageSetup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21"/>
  <sheetViews>
    <sheetView workbookViewId="0">
      <selection activeCell="D4" sqref="D4"/>
    </sheetView>
  </sheetViews>
  <sheetFormatPr defaultRowHeight="12.9" x14ac:dyDescent="0.2"/>
  <cols>
    <col min="2" max="2" width="13.875" customWidth="1"/>
    <col min="3" max="3" width="10.375" customWidth="1"/>
    <col min="4" max="4" width="12" customWidth="1"/>
    <col min="5" max="5" width="11.875" customWidth="1"/>
  </cols>
  <sheetData>
    <row r="3" spans="2:6" x14ac:dyDescent="0.2">
      <c r="C3" t="s">
        <v>124</v>
      </c>
      <c r="D3" t="s">
        <v>125</v>
      </c>
      <c r="E3" t="s">
        <v>123</v>
      </c>
    </row>
    <row r="4" spans="2:6" x14ac:dyDescent="0.2">
      <c r="B4" t="s">
        <v>115</v>
      </c>
      <c r="C4" s="12">
        <f>+'[1]EE SUM'!$G$9+'[2]EE SUM'!$C$9+'[2]EE SUM'!$C$9+'[3]EE SUM'!$C$9+'[4]EE SUM'!$C$9+'[5]EE SUM'!$C$10</f>
        <v>17011671.189420816</v>
      </c>
      <c r="D4" s="12">
        <f>+[1]BUDGET!$C$22+[1]BUDGET!$D$22+[1]BUDGET!$G$22</f>
        <v>2945243.59540977</v>
      </c>
      <c r="E4">
        <f>+D4/C6</f>
        <v>0.11726548494319436</v>
      </c>
      <c r="F4" s="6" t="s">
        <v>214</v>
      </c>
    </row>
    <row r="5" spans="2:6" x14ac:dyDescent="0.2">
      <c r="B5" t="s">
        <v>116</v>
      </c>
      <c r="C5" s="40">
        <f>+'[5]EE SUM'!$C$13+'[4]EE SUM'!$C$13+'[3]EE SUM'!$C$13+'[2]EE SUM'!$C$13+'[2]EE SUM'!$C$13+'[1]EE SUM'!$G$13</f>
        <v>8104360.1546400767</v>
      </c>
    </row>
    <row r="6" spans="2:6" x14ac:dyDescent="0.2">
      <c r="B6" t="s">
        <v>126</v>
      </c>
      <c r="C6">
        <f>SUM(C4:C5)</f>
        <v>25116031.34406089</v>
      </c>
    </row>
    <row r="7" spans="2:6" x14ac:dyDescent="0.2">
      <c r="B7" t="s">
        <v>117</v>
      </c>
      <c r="C7" s="12">
        <f>+'[1]EE SUM'!$G$15+'[5]EE SUM'!$C$15+'[4]EE SUM'!$C$15+'[3]EE SUM'!$C$15+'[2]EE SUM'!$C$15+'[2]EE SUM'!$C$15</f>
        <v>3056621.0145722106</v>
      </c>
    </row>
    <row r="9" spans="2:6" x14ac:dyDescent="0.2">
      <c r="B9" t="s">
        <v>226</v>
      </c>
      <c r="C9" s="12">
        <f>+'[5]EE SUM'!$C$17+'[4]EE SUM'!$C$17+'[3]EE SUM'!$C$17+'[2]EE SUM'!$C$17+'[2]EE SUM'!$C$17</f>
        <v>2205236.4447264266</v>
      </c>
      <c r="D9" s="12">
        <f>+[2]BUDGET!$D$26</f>
        <v>876195.13231220096</v>
      </c>
      <c r="E9" s="40">
        <f>+C9-D9</f>
        <v>1329041.3124142257</v>
      </c>
    </row>
    <row r="10" spans="2:6" x14ac:dyDescent="0.2">
      <c r="B10" t="s">
        <v>227</v>
      </c>
      <c r="C10" s="40">
        <f>+'[2]EE SUM'!$C$18+'[2]EE SUM'!$C$18+'[3]EE SUM'!$C$18+'[4]EE SUM'!$C$18+'[5]EE SUM'!$C$18</f>
        <v>1821192.1652958232</v>
      </c>
      <c r="D10" s="12">
        <f>+[1]BUDGET!$F$22</f>
        <v>1750409.0401770738</v>
      </c>
      <c r="E10" s="40">
        <f>+C10-D10</f>
        <v>70783.125118749449</v>
      </c>
    </row>
    <row r="11" spans="2:6" x14ac:dyDescent="0.2">
      <c r="C11" s="40"/>
      <c r="D11" s="12"/>
      <c r="E11" s="12"/>
    </row>
    <row r="12" spans="2:6" x14ac:dyDescent="0.2">
      <c r="C12" s="40"/>
      <c r="D12" s="12"/>
      <c r="E12" s="12"/>
    </row>
    <row r="13" spans="2:6" x14ac:dyDescent="0.2">
      <c r="C13" s="40"/>
      <c r="D13" s="12"/>
      <c r="E13" s="12"/>
    </row>
    <row r="14" spans="2:6" x14ac:dyDescent="0.2">
      <c r="B14" s="6"/>
      <c r="C14" s="40"/>
      <c r="D14" s="12"/>
      <c r="E14" s="12"/>
    </row>
    <row r="17" spans="4:5" x14ac:dyDescent="0.2">
      <c r="D17" s="15"/>
      <c r="E17" s="12"/>
    </row>
    <row r="18" spans="4:5" x14ac:dyDescent="0.2">
      <c r="D18" s="15"/>
      <c r="E18" s="12"/>
    </row>
    <row r="19" spans="4:5" x14ac:dyDescent="0.2">
      <c r="D19" s="15"/>
      <c r="E19" s="12"/>
    </row>
    <row r="20" spans="4:5" x14ac:dyDescent="0.2">
      <c r="D20" s="15"/>
      <c r="E20" s="12"/>
    </row>
    <row r="21" spans="4:5" x14ac:dyDescent="0.2">
      <c r="D21" s="15"/>
      <c r="E21" s="12"/>
    </row>
  </sheetData>
  <pageMargins left="0.7" right="0.7" top="0.75" bottom="0.75" header="0.3" footer="0.3"/>
  <pageSetup paperSize="12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44"/>
  <sheetViews>
    <sheetView showGridLines="0" view="pageBreakPreview" topLeftCell="B16" zoomScale="80" zoomScaleNormal="100" zoomScaleSheetLayoutView="80" workbookViewId="0">
      <selection activeCell="C28" sqref="C28"/>
    </sheetView>
  </sheetViews>
  <sheetFormatPr defaultRowHeight="13.6" x14ac:dyDescent="0.25"/>
  <cols>
    <col min="1" max="1" width="4.125" style="1" hidden="1" customWidth="1"/>
    <col min="2" max="2" width="32.375" customWidth="1"/>
    <col min="3" max="3" width="14.75" customWidth="1"/>
    <col min="4" max="4" width="14.625" customWidth="1"/>
    <col min="5" max="7" width="14.75" customWidth="1"/>
  </cols>
  <sheetData>
    <row r="2" spans="2:9" ht="15.65" x14ac:dyDescent="0.25">
      <c r="B2" s="22" t="s">
        <v>0</v>
      </c>
    </row>
    <row r="3" spans="2:9" ht="15.65" x14ac:dyDescent="0.25">
      <c r="B3" s="22" t="s">
        <v>17</v>
      </c>
      <c r="E3" s="3"/>
    </row>
    <row r="4" spans="2:9" ht="15.65" x14ac:dyDescent="0.25">
      <c r="B4" s="22" t="s">
        <v>254</v>
      </c>
    </row>
    <row r="5" spans="2:9" hidden="1" x14ac:dyDescent="0.25">
      <c r="F5" s="4"/>
    </row>
    <row r="6" spans="2:9" ht="18" customHeight="1" x14ac:dyDescent="0.25"/>
    <row r="7" spans="2:9" ht="31.95" customHeight="1" thickBot="1" x14ac:dyDescent="0.3">
      <c r="B7" s="5"/>
      <c r="C7" s="88">
        <v>2020</v>
      </c>
      <c r="D7" s="173" t="s">
        <v>253</v>
      </c>
      <c r="E7" s="88" t="s">
        <v>235</v>
      </c>
      <c r="F7" s="88" t="s">
        <v>237</v>
      </c>
      <c r="G7" s="126" t="s">
        <v>236</v>
      </c>
    </row>
    <row r="8" spans="2:9" ht="18" customHeight="1" x14ac:dyDescent="0.25">
      <c r="B8" s="76" t="s">
        <v>241</v>
      </c>
      <c r="C8" s="121"/>
      <c r="D8" s="121"/>
      <c r="E8" s="121"/>
      <c r="F8" s="121"/>
      <c r="G8" s="122"/>
    </row>
    <row r="9" spans="2:9" ht="18" customHeight="1" x14ac:dyDescent="0.25">
      <c r="B9" s="80" t="s">
        <v>18</v>
      </c>
      <c r="C9" s="75">
        <f>+ALLEXP!M24-SVCPLAN!C10</f>
        <v>39808614</v>
      </c>
      <c r="D9" s="75">
        <v>39362366</v>
      </c>
      <c r="E9" s="75">
        <f>+C9-D9</f>
        <v>446248</v>
      </c>
      <c r="F9" s="17">
        <f>+E9/D9</f>
        <v>1.1336920143469018E-2</v>
      </c>
      <c r="G9" s="81"/>
      <c r="I9" s="15"/>
    </row>
    <row r="10" spans="2:9" ht="18" customHeight="1" thickBot="1" x14ac:dyDescent="0.3">
      <c r="B10" s="80" t="s">
        <v>207</v>
      </c>
      <c r="C10" s="42">
        <f>+ALLEXP!M22</f>
        <v>316491931</v>
      </c>
      <c r="D10" s="42">
        <v>335513605</v>
      </c>
      <c r="E10" s="42">
        <f>+C10-D10</f>
        <v>-19021674</v>
      </c>
      <c r="F10" s="27">
        <f>+E10/D10</f>
        <v>-5.6694195753999303E-2</v>
      </c>
      <c r="G10" s="81"/>
      <c r="I10" s="15"/>
    </row>
    <row r="11" spans="2:9" ht="18" customHeight="1" thickBot="1" x14ac:dyDescent="0.3">
      <c r="B11" s="80"/>
      <c r="C11" s="46"/>
      <c r="D11" s="46"/>
      <c r="E11" s="46"/>
      <c r="F11" s="27"/>
      <c r="G11" s="127"/>
    </row>
    <row r="12" spans="2:9" ht="18" customHeight="1" thickBot="1" x14ac:dyDescent="0.3">
      <c r="B12" s="80" t="s">
        <v>19</v>
      </c>
      <c r="C12" s="89">
        <f>-ALLEXP!J10</f>
        <v>2945243.59540977</v>
      </c>
      <c r="D12" s="89">
        <v>2795230</v>
      </c>
      <c r="E12" s="89">
        <f>+C12-D12</f>
        <v>150013.59540977003</v>
      </c>
      <c r="F12" s="129">
        <f>+E12/D12</f>
        <v>5.3667710853765177E-2</v>
      </c>
      <c r="G12" s="128">
        <f>+C12/C9</f>
        <v>7.3985082610757813E-2</v>
      </c>
      <c r="H12" s="5"/>
    </row>
    <row r="13" spans="2:9" ht="10.199999999999999" customHeight="1" thickTop="1" thickBot="1" x14ac:dyDescent="0.3">
      <c r="B13" s="82"/>
      <c r="C13" s="84"/>
      <c r="D13" s="84"/>
      <c r="E13" s="84"/>
      <c r="F13" s="85"/>
      <c r="G13" s="83"/>
    </row>
    <row r="14" spans="2:9" ht="18" customHeight="1" thickBot="1" x14ac:dyDescent="0.3">
      <c r="C14" s="12"/>
      <c r="D14" s="12"/>
      <c r="E14" s="12"/>
      <c r="F14" s="15"/>
      <c r="G14" s="15"/>
    </row>
    <row r="15" spans="2:9" ht="18" customHeight="1" x14ac:dyDescent="0.25">
      <c r="B15" s="76" t="s">
        <v>20</v>
      </c>
      <c r="C15" s="77"/>
      <c r="D15" s="77"/>
      <c r="E15" s="77"/>
      <c r="F15" s="78"/>
      <c r="G15" s="79"/>
    </row>
    <row r="16" spans="2:9" ht="18" customHeight="1" x14ac:dyDescent="0.25">
      <c r="B16" s="80" t="s">
        <v>1</v>
      </c>
      <c r="C16" s="75">
        <f>+ALLEXP!C24-ALLEXP!C21</f>
        <v>12513452.084735842</v>
      </c>
      <c r="D16" s="75">
        <v>12146562</v>
      </c>
      <c r="E16" s="75">
        <f>+C16-D16</f>
        <v>366890.08473584242</v>
      </c>
      <c r="F16" s="17">
        <f>+E16/D16</f>
        <v>3.0205261763439104E-2</v>
      </c>
      <c r="G16" s="81"/>
    </row>
    <row r="17" spans="1:12" ht="18" customHeight="1" x14ac:dyDescent="0.25">
      <c r="B17" s="80" t="s">
        <v>21</v>
      </c>
      <c r="C17" s="45">
        <f>+ALLEXP!D24-ALLEXP!D21</f>
        <v>5209208.7647492224</v>
      </c>
      <c r="D17" s="45">
        <v>10718570</v>
      </c>
      <c r="E17" s="45">
        <f t="shared" ref="E17:E22" si="0">+C17-D17</f>
        <v>-5509361.2352507776</v>
      </c>
      <c r="F17" s="17">
        <f t="shared" ref="F17:F22" si="1">+E17/D17</f>
        <v>-0.51400151655032134</v>
      </c>
      <c r="G17" s="81"/>
    </row>
    <row r="18" spans="1:12" ht="18" customHeight="1" x14ac:dyDescent="0.25">
      <c r="B18" s="80" t="s">
        <v>22</v>
      </c>
      <c r="C18" s="45">
        <v>3881001</v>
      </c>
      <c r="D18" s="45">
        <v>4162286</v>
      </c>
      <c r="E18" s="45">
        <f t="shared" si="0"/>
        <v>-281285</v>
      </c>
      <c r="F18" s="17">
        <f t="shared" si="1"/>
        <v>-6.757945033089989E-2</v>
      </c>
      <c r="G18" s="81"/>
    </row>
    <row r="19" spans="1:12" ht="18" customHeight="1" x14ac:dyDescent="0.25">
      <c r="B19" s="80" t="s">
        <v>2</v>
      </c>
      <c r="C19" s="45">
        <f>+ALLEXP!G24-ALLEXP!G21</f>
        <v>303431086.05602139</v>
      </c>
      <c r="D19" s="45">
        <v>311476428</v>
      </c>
      <c r="E19" s="45">
        <f t="shared" si="0"/>
        <v>-8045341.9439786077</v>
      </c>
      <c r="F19" s="17">
        <f t="shared" si="1"/>
        <v>-2.582969759746509E-2</v>
      </c>
      <c r="G19" s="81"/>
    </row>
    <row r="20" spans="1:12" ht="18" customHeight="1" x14ac:dyDescent="0.25">
      <c r="B20" s="80" t="s">
        <v>23</v>
      </c>
      <c r="C20" s="45">
        <f>+ALLEXP!H24-ALLEXP!H21</f>
        <v>7497294.927881822</v>
      </c>
      <c r="D20" s="45">
        <v>6709815</v>
      </c>
      <c r="E20" s="45">
        <f t="shared" si="0"/>
        <v>787479.92788182199</v>
      </c>
      <c r="F20" s="17">
        <f t="shared" si="1"/>
        <v>0.11736239045067889</v>
      </c>
      <c r="G20" s="81"/>
    </row>
    <row r="21" spans="1:12" ht="18" customHeight="1" x14ac:dyDescent="0.25">
      <c r="B21" s="80" t="s">
        <v>24</v>
      </c>
      <c r="C21" s="45">
        <f>+ALLEXP!I24-ALLEXP!I21</f>
        <v>21958725.769323424</v>
      </c>
      <c r="D21" s="45">
        <v>27649701</v>
      </c>
      <c r="E21" s="45">
        <f t="shared" si="0"/>
        <v>-5690975.2306765765</v>
      </c>
      <c r="F21" s="17">
        <f t="shared" si="1"/>
        <v>-0.20582411472285275</v>
      </c>
      <c r="G21" s="81"/>
    </row>
    <row r="22" spans="1:12" ht="18" customHeight="1" x14ac:dyDescent="0.25">
      <c r="B22" s="80" t="s">
        <v>25</v>
      </c>
      <c r="C22" s="45">
        <f>+ALLEXP!K18</f>
        <v>153300</v>
      </c>
      <c r="D22" s="45">
        <v>273610</v>
      </c>
      <c r="E22" s="45">
        <f t="shared" si="0"/>
        <v>-120310</v>
      </c>
      <c r="F22" s="17">
        <f t="shared" si="1"/>
        <v>-0.43971346076532292</v>
      </c>
      <c r="G22" s="81"/>
    </row>
    <row r="23" spans="1:12" ht="18" customHeight="1" thickBot="1" x14ac:dyDescent="0.3">
      <c r="B23" s="80" t="s">
        <v>26</v>
      </c>
      <c r="C23" s="44">
        <v>1656477</v>
      </c>
      <c r="D23" s="44">
        <v>1739000</v>
      </c>
      <c r="E23" s="44">
        <f>+C23-D23</f>
        <v>-82523</v>
      </c>
      <c r="F23" s="27">
        <f>+E23/D23</f>
        <v>-4.745428407130535E-2</v>
      </c>
      <c r="G23" s="81"/>
    </row>
    <row r="24" spans="1:12" ht="18" customHeight="1" thickBot="1" x14ac:dyDescent="0.3">
      <c r="B24" s="80" t="s">
        <v>6</v>
      </c>
      <c r="C24" s="43">
        <v>356300545</v>
      </c>
      <c r="D24" s="43">
        <f>SUM(D16:D23)-1</f>
        <v>374875971</v>
      </c>
      <c r="E24" s="43">
        <f>SUM(E16:E23)-1</f>
        <v>-18575427.397288296</v>
      </c>
      <c r="F24" s="18">
        <f>+E24/D24</f>
        <v>-4.9550861709640751E-2</v>
      </c>
      <c r="G24" s="81"/>
    </row>
    <row r="25" spans="1:12" ht="10.199999999999999" customHeight="1" thickTop="1" thickBot="1" x14ac:dyDescent="0.3">
      <c r="B25" s="82"/>
      <c r="C25" s="84"/>
      <c r="D25" s="84"/>
      <c r="E25" s="84"/>
      <c r="F25" s="85"/>
      <c r="G25" s="83"/>
    </row>
    <row r="26" spans="1:12" ht="18" customHeight="1" thickBot="1" x14ac:dyDescent="0.3">
      <c r="A26" s="25"/>
      <c r="C26" s="16"/>
      <c r="D26" s="16"/>
      <c r="E26" s="16"/>
      <c r="F26" s="17"/>
      <c r="G26" s="17"/>
      <c r="H26" s="5"/>
      <c r="I26" s="5"/>
      <c r="J26" s="5"/>
      <c r="K26" s="5"/>
      <c r="L26" s="5"/>
    </row>
    <row r="27" spans="1:12" ht="18" customHeight="1" x14ac:dyDescent="0.25">
      <c r="B27" s="76" t="s">
        <v>27</v>
      </c>
      <c r="C27" s="77"/>
      <c r="D27" s="77"/>
      <c r="E27" s="77"/>
      <c r="F27" s="78"/>
      <c r="G27" s="79"/>
    </row>
    <row r="28" spans="1:12" ht="18" customHeight="1" x14ac:dyDescent="0.25">
      <c r="B28" s="80" t="s">
        <v>1</v>
      </c>
      <c r="C28" s="75">
        <f>+APLREV!C20</f>
        <v>201817</v>
      </c>
      <c r="D28" s="75">
        <v>231818</v>
      </c>
      <c r="E28" s="75">
        <f t="shared" ref="E28:E34" si="2">+C28-D28</f>
        <v>-30001</v>
      </c>
      <c r="F28" s="17">
        <f t="shared" ref="F28:F34" si="3">+E28/D28</f>
        <v>-0.12941617993425877</v>
      </c>
      <c r="G28" s="81"/>
    </row>
    <row r="29" spans="1:12" ht="18" customHeight="1" x14ac:dyDescent="0.25">
      <c r="B29" s="80" t="s">
        <v>21</v>
      </c>
      <c r="C29" s="45">
        <f>+APLREV!D18+APLREV!D19+APLREV!D20</f>
        <v>682849.13231220096</v>
      </c>
      <c r="D29" s="45">
        <v>859155</v>
      </c>
      <c r="E29" s="45">
        <f t="shared" si="2"/>
        <v>-176305.86768779904</v>
      </c>
      <c r="F29" s="17">
        <f t="shared" si="3"/>
        <v>-0.20520845212772904</v>
      </c>
      <c r="G29" s="81"/>
    </row>
    <row r="30" spans="1:12" ht="18" customHeight="1" x14ac:dyDescent="0.25">
      <c r="B30" s="80" t="s">
        <v>22</v>
      </c>
      <c r="C30" s="45">
        <f>+APLREV!E19+APLREV!E20+APLREV!E18</f>
        <v>3322188</v>
      </c>
      <c r="D30" s="45">
        <v>3392206</v>
      </c>
      <c r="E30" s="45">
        <f t="shared" si="2"/>
        <v>-70018</v>
      </c>
      <c r="F30" s="17">
        <f t="shared" si="3"/>
        <v>-2.0640845514688672E-2</v>
      </c>
      <c r="G30" s="81"/>
    </row>
    <row r="31" spans="1:12" ht="18" customHeight="1" x14ac:dyDescent="0.25">
      <c r="B31" s="80" t="s">
        <v>25</v>
      </c>
      <c r="C31" s="45">
        <f>+APLREV!I18+APLREV!I20-C33+APLREV!G19</f>
        <v>1057644.8597700894</v>
      </c>
      <c r="D31" s="45">
        <v>1075880</v>
      </c>
      <c r="E31" s="45">
        <f t="shared" si="2"/>
        <v>-18235.140229910612</v>
      </c>
      <c r="F31" s="17">
        <f t="shared" si="3"/>
        <v>-1.6949046575743216E-2</v>
      </c>
      <c r="G31" s="81"/>
    </row>
    <row r="32" spans="1:12" ht="18" customHeight="1" x14ac:dyDescent="0.25">
      <c r="B32" s="80" t="s">
        <v>24</v>
      </c>
      <c r="C32" s="45">
        <f>+APLREV!H20</f>
        <v>10000</v>
      </c>
      <c r="D32" s="160">
        <v>5000</v>
      </c>
      <c r="E32" s="45">
        <f t="shared" si="2"/>
        <v>5000</v>
      </c>
      <c r="F32" s="17">
        <f t="shared" si="3"/>
        <v>1</v>
      </c>
      <c r="G32" s="81"/>
    </row>
    <row r="33" spans="2:7" ht="18" customHeight="1" thickBot="1" x14ac:dyDescent="0.3">
      <c r="B33" s="80" t="s">
        <v>29</v>
      </c>
      <c r="C33" s="44">
        <f>+ALLEXP!K21</f>
        <v>1543000</v>
      </c>
      <c r="D33" s="44">
        <v>1724000</v>
      </c>
      <c r="E33" s="44">
        <f t="shared" si="2"/>
        <v>-181000</v>
      </c>
      <c r="F33" s="17">
        <f t="shared" si="3"/>
        <v>-0.10498839907192575</v>
      </c>
      <c r="G33" s="81"/>
    </row>
    <row r="34" spans="2:7" ht="18" customHeight="1" thickBot="1" x14ac:dyDescent="0.3">
      <c r="B34" s="80" t="s">
        <v>6</v>
      </c>
      <c r="C34" s="86">
        <f>SUM(C28:C33)</f>
        <v>6817498.9920822904</v>
      </c>
      <c r="D34" s="86">
        <f>SUM(D28:D33)</f>
        <v>7288059</v>
      </c>
      <c r="E34" s="86">
        <f t="shared" si="2"/>
        <v>-470560.00791770965</v>
      </c>
      <c r="F34" s="130">
        <f t="shared" si="3"/>
        <v>-6.4565888931155696E-2</v>
      </c>
      <c r="G34" s="81"/>
    </row>
    <row r="35" spans="2:7" ht="10.199999999999999" customHeight="1" thickTop="1" thickBot="1" x14ac:dyDescent="0.3">
      <c r="B35" s="82"/>
      <c r="C35" s="84"/>
      <c r="D35" s="84"/>
      <c r="E35" s="84"/>
      <c r="F35" s="85"/>
      <c r="G35" s="83"/>
    </row>
    <row r="36" spans="2:7" ht="18" customHeight="1" thickBot="1" x14ac:dyDescent="0.3">
      <c r="B36" s="53"/>
      <c r="C36" s="12"/>
      <c r="D36" s="12"/>
      <c r="E36" s="12"/>
      <c r="F36" s="15"/>
      <c r="G36" s="15"/>
    </row>
    <row r="37" spans="2:7" ht="18" customHeight="1" x14ac:dyDescent="0.25">
      <c r="B37" s="76" t="s">
        <v>208</v>
      </c>
      <c r="C37" s="77"/>
      <c r="D37" s="77"/>
      <c r="E37" s="77"/>
      <c r="F37" s="78"/>
      <c r="G37" s="79"/>
    </row>
    <row r="38" spans="2:7" ht="18" customHeight="1" x14ac:dyDescent="0.25">
      <c r="B38" s="80" t="s">
        <v>1</v>
      </c>
      <c r="C38" s="75">
        <f>+ALLEXP!C22</f>
        <v>9252611</v>
      </c>
      <c r="D38" s="75">
        <v>9499862</v>
      </c>
      <c r="E38" s="75">
        <f t="shared" ref="E38:E42" si="4">+C38-D38</f>
        <v>-247251</v>
      </c>
      <c r="F38" s="17">
        <f t="shared" ref="F38:F42" si="5">+E38/D38</f>
        <v>-2.6026799126134675E-2</v>
      </c>
      <c r="G38" s="81"/>
    </row>
    <row r="39" spans="2:7" ht="18" customHeight="1" x14ac:dyDescent="0.25">
      <c r="B39" s="80" t="s">
        <v>21</v>
      </c>
      <c r="C39" s="45">
        <f>+ALLEXP!D22</f>
        <v>495000</v>
      </c>
      <c r="D39" s="45">
        <v>5753000</v>
      </c>
      <c r="E39" s="45">
        <f t="shared" si="4"/>
        <v>-5258000</v>
      </c>
      <c r="F39" s="17">
        <f t="shared" si="5"/>
        <v>-0.91395793499043976</v>
      </c>
      <c r="G39" s="81"/>
    </row>
    <row r="40" spans="2:7" ht="18" customHeight="1" x14ac:dyDescent="0.25">
      <c r="B40" s="80" t="s">
        <v>2</v>
      </c>
      <c r="C40" s="45">
        <f>+ALLEXP!G22</f>
        <v>295132000</v>
      </c>
      <c r="D40" s="45">
        <v>304036000</v>
      </c>
      <c r="E40" s="45">
        <f t="shared" si="4"/>
        <v>-8904000</v>
      </c>
      <c r="F40" s="17">
        <f t="shared" si="5"/>
        <v>-2.9286005604599454E-2</v>
      </c>
      <c r="G40" s="81"/>
    </row>
    <row r="41" spans="2:7" ht="18" customHeight="1" x14ac:dyDescent="0.25">
      <c r="B41" s="80" t="s">
        <v>23</v>
      </c>
      <c r="C41" s="45">
        <f>+ALLEXP!H22</f>
        <v>700000</v>
      </c>
      <c r="D41" s="45">
        <v>600143</v>
      </c>
      <c r="E41" s="45">
        <f t="shared" si="4"/>
        <v>99857</v>
      </c>
      <c r="F41" s="17">
        <f t="shared" si="5"/>
        <v>0.16638867736522794</v>
      </c>
      <c r="G41" s="81"/>
    </row>
    <row r="42" spans="2:7" ht="18" customHeight="1" thickBot="1" x14ac:dyDescent="0.3">
      <c r="B42" s="80" t="s">
        <v>24</v>
      </c>
      <c r="C42" s="44">
        <f>+ALLEXP!I22</f>
        <v>10912319.5</v>
      </c>
      <c r="D42" s="44">
        <v>15624600</v>
      </c>
      <c r="E42" s="44">
        <f t="shared" si="4"/>
        <v>-4712280.5</v>
      </c>
      <c r="F42" s="17">
        <f t="shared" si="5"/>
        <v>-0.30159367279802363</v>
      </c>
      <c r="G42" s="81"/>
    </row>
    <row r="43" spans="2:7" ht="18" customHeight="1" thickBot="1" x14ac:dyDescent="0.3">
      <c r="B43" s="80" t="s">
        <v>6</v>
      </c>
      <c r="C43" s="86">
        <f>SUM(C38:C42)</f>
        <v>316491930.5</v>
      </c>
      <c r="D43" s="86">
        <f>SUM(D38:D42)</f>
        <v>335513605</v>
      </c>
      <c r="E43" s="86">
        <f>+C43-D43</f>
        <v>-19021674.5</v>
      </c>
      <c r="F43" s="130">
        <f>+E43/D43</f>
        <v>-5.6694197244251836E-2</v>
      </c>
      <c r="G43" s="81"/>
    </row>
    <row r="44" spans="2:7" ht="10.199999999999999" customHeight="1" thickTop="1" thickBot="1" x14ac:dyDescent="0.3">
      <c r="B44" s="87"/>
      <c r="C44" s="84"/>
      <c r="D44" s="84"/>
      <c r="E44" s="84"/>
      <c r="F44" s="85"/>
      <c r="G44" s="83"/>
    </row>
  </sheetData>
  <customSheetViews>
    <customSheetView guid="{8970DFA1-A026-4639-BD60-39EC20285CCC}" showRuler="0" topLeftCell="A13">
      <selection activeCell="D34" sqref="D34"/>
    </customSheetView>
    <customSheetView guid="{AADB8EA3-75F0-4468-B5D5-C7110D6EC38B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1"/>
      <headerFooter alignWithMargins="0"/>
    </customSheetView>
    <customSheetView guid="{1D9F4367-0C2F-46F1-9E55-939D20D76F5B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2"/>
      <headerFooter alignWithMargins="0"/>
    </customSheetView>
    <customSheetView guid="{921A7AC6-7D1A-435F-A825-B8B8C1A90F20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3"/>
      <headerFooter alignWithMargins="0"/>
    </customSheetView>
    <customSheetView guid="{ED9CD846-0F6B-4BF7-A940-412E425E8FCE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4"/>
      <headerFooter alignWithMargins="0"/>
    </customSheetView>
    <customSheetView guid="{497CB486-623F-41B0-B370-EF2A82E78B1D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5"/>
      <headerFooter alignWithMargins="0"/>
    </customSheetView>
    <customSheetView guid="{20CF2976-B2A7-4F04-88DC-0AB25CA8A6C6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6"/>
      <headerFooter alignWithMargins="0"/>
    </customSheetView>
    <customSheetView guid="{CB724201-FBEC-4626-9DD9-AEC98BB80DB0}" fitToPage="1" showRuler="0" topLeftCell="A13">
      <selection activeCell="D34" sqref="D34"/>
      <pageMargins left="0.25" right="0.25" top="0.75" bottom="0.5" header="0.5" footer="0.5"/>
      <printOptions horizontalCentered="1" verticalCentered="1"/>
      <pageSetup orientation="portrait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90" orientation="portrait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38"/>
  <sheetViews>
    <sheetView showGridLines="0" view="pageBreakPreview" topLeftCell="B1" zoomScaleNormal="100" zoomScaleSheetLayoutView="100" workbookViewId="0">
      <selection activeCell="J22" sqref="J22"/>
    </sheetView>
  </sheetViews>
  <sheetFormatPr defaultColWidth="9" defaultRowHeight="18" customHeight="1" x14ac:dyDescent="0.2"/>
  <cols>
    <col min="1" max="1" width="4.375" style="47" hidden="1" customWidth="1"/>
    <col min="2" max="2" width="53.75" style="47" customWidth="1"/>
    <col min="3" max="10" width="13.75" style="47" customWidth="1"/>
    <col min="11" max="16384" width="9" style="47"/>
  </cols>
  <sheetData>
    <row r="2" spans="1:10" ht="18" customHeight="1" x14ac:dyDescent="0.2">
      <c r="B2" s="48" t="s">
        <v>0</v>
      </c>
    </row>
    <row r="3" spans="1:10" ht="18" customHeight="1" x14ac:dyDescent="0.2">
      <c r="B3" s="48" t="s">
        <v>255</v>
      </c>
    </row>
    <row r="4" spans="1:10" ht="10.199999999999999" customHeight="1" x14ac:dyDescent="0.2"/>
    <row r="5" spans="1:10" ht="10.199999999999999" customHeight="1" x14ac:dyDescent="0.2"/>
    <row r="6" spans="1:10" ht="36" customHeight="1" thickBot="1" x14ac:dyDescent="0.3">
      <c r="A6" s="51"/>
      <c r="C6" s="88" t="s">
        <v>1</v>
      </c>
      <c r="D6" s="88" t="s">
        <v>244</v>
      </c>
      <c r="E6" s="88" t="s">
        <v>232</v>
      </c>
      <c r="F6" s="88" t="s">
        <v>2</v>
      </c>
      <c r="G6" s="88" t="s">
        <v>23</v>
      </c>
      <c r="H6" s="88" t="s">
        <v>3</v>
      </c>
      <c r="I6" s="88" t="s">
        <v>5</v>
      </c>
      <c r="J6" s="88" t="s">
        <v>6</v>
      </c>
    </row>
    <row r="7" spans="1:10" ht="18" customHeight="1" x14ac:dyDescent="0.2">
      <c r="B7" s="174" t="s">
        <v>230</v>
      </c>
      <c r="C7" s="95"/>
      <c r="D7" s="95"/>
      <c r="E7" s="95"/>
      <c r="F7" s="95"/>
      <c r="G7" s="95"/>
      <c r="H7" s="95"/>
      <c r="I7" s="95"/>
      <c r="J7" s="96"/>
    </row>
    <row r="8" spans="1:10" ht="18" customHeight="1" x14ac:dyDescent="0.2">
      <c r="A8" s="50"/>
      <c r="B8" s="80" t="s">
        <v>187</v>
      </c>
      <c r="C8" s="137"/>
      <c r="D8" s="137"/>
      <c r="E8" s="137"/>
      <c r="F8" s="137"/>
      <c r="G8" s="137"/>
      <c r="H8" s="137">
        <v>3483782</v>
      </c>
      <c r="I8" s="137"/>
      <c r="J8" s="138">
        <v>3483782</v>
      </c>
    </row>
    <row r="9" spans="1:10" ht="18" customHeight="1" x14ac:dyDescent="0.2">
      <c r="A9" s="50"/>
      <c r="B9" s="80" t="s">
        <v>206</v>
      </c>
      <c r="C9" s="137"/>
      <c r="D9" s="137"/>
      <c r="E9" s="137"/>
      <c r="F9" s="137"/>
      <c r="G9" s="137"/>
      <c r="H9" s="137">
        <v>72283</v>
      </c>
      <c r="I9" s="137"/>
      <c r="J9" s="138">
        <v>72283</v>
      </c>
    </row>
    <row r="10" spans="1:10" ht="18" customHeight="1" x14ac:dyDescent="0.2">
      <c r="A10" s="50"/>
      <c r="B10" s="80" t="s">
        <v>252</v>
      </c>
      <c r="C10" s="137"/>
      <c r="D10" s="137"/>
      <c r="E10" s="137"/>
      <c r="F10" s="137"/>
      <c r="G10" s="137">
        <v>199022</v>
      </c>
      <c r="H10" s="137"/>
      <c r="I10" s="137"/>
      <c r="J10" s="138">
        <v>199022</v>
      </c>
    </row>
    <row r="11" spans="1:10" ht="18" customHeight="1" x14ac:dyDescent="0.2">
      <c r="A11" s="50"/>
      <c r="B11" s="80" t="s">
        <v>243</v>
      </c>
      <c r="C11" s="137"/>
      <c r="D11" s="137"/>
      <c r="E11" s="137">
        <v>72000</v>
      </c>
      <c r="F11" s="137"/>
      <c r="G11" s="137"/>
      <c r="H11" s="137"/>
      <c r="I11" s="137"/>
      <c r="J11" s="138">
        <v>72000</v>
      </c>
    </row>
    <row r="12" spans="1:10" ht="18" customHeight="1" x14ac:dyDescent="0.2">
      <c r="A12" s="50"/>
      <c r="B12" s="80" t="s">
        <v>209</v>
      </c>
      <c r="C12" s="137"/>
      <c r="D12" s="137"/>
      <c r="E12" s="137"/>
      <c r="F12" s="137"/>
      <c r="G12" s="137">
        <v>362182.99046005507</v>
      </c>
      <c r="H12" s="137"/>
      <c r="I12" s="137"/>
      <c r="J12" s="138">
        <v>362182.99046005507</v>
      </c>
    </row>
    <row r="13" spans="1:10" ht="18" customHeight="1" x14ac:dyDescent="0.2">
      <c r="A13" s="50"/>
      <c r="B13" s="80" t="s">
        <v>30</v>
      </c>
      <c r="C13" s="137"/>
      <c r="D13" s="137">
        <v>1420790.6010860906</v>
      </c>
      <c r="E13" s="137"/>
      <c r="F13" s="137"/>
      <c r="G13" s="137"/>
      <c r="H13" s="137">
        <v>15683373.659446787</v>
      </c>
      <c r="I13" s="137"/>
      <c r="J13" s="138">
        <v>17104164.260532878</v>
      </c>
    </row>
    <row r="14" spans="1:10" ht="18" customHeight="1" x14ac:dyDescent="0.2">
      <c r="A14" s="50"/>
      <c r="B14" s="80" t="s">
        <v>31</v>
      </c>
      <c r="C14" s="137"/>
      <c r="D14" s="137"/>
      <c r="E14" s="137"/>
      <c r="F14" s="137"/>
      <c r="G14" s="137">
        <v>1153951.6662260147</v>
      </c>
      <c r="H14" s="137"/>
      <c r="I14" s="137"/>
      <c r="J14" s="138">
        <v>1153951.6662260147</v>
      </c>
    </row>
    <row r="15" spans="1:10" ht="18" customHeight="1" x14ac:dyDescent="0.2">
      <c r="A15" s="50"/>
      <c r="B15" s="80" t="s">
        <v>32</v>
      </c>
      <c r="C15" s="137"/>
      <c r="D15" s="137"/>
      <c r="E15" s="137">
        <v>589789</v>
      </c>
      <c r="F15" s="137">
        <v>303431086.05602145</v>
      </c>
      <c r="G15" s="137"/>
      <c r="H15" s="137"/>
      <c r="I15" s="137"/>
      <c r="J15" s="138">
        <v>304020875</v>
      </c>
    </row>
    <row r="16" spans="1:10" ht="18" customHeight="1" x14ac:dyDescent="0.2">
      <c r="A16" s="50"/>
      <c r="B16" s="80" t="s">
        <v>141</v>
      </c>
      <c r="C16" s="137"/>
      <c r="D16" s="137">
        <v>3105569.0313509307</v>
      </c>
      <c r="E16" s="137"/>
      <c r="F16" s="137"/>
      <c r="G16" s="137"/>
      <c r="H16" s="137">
        <v>250000</v>
      </c>
      <c r="I16" s="137"/>
      <c r="J16" s="138">
        <v>3355569.0313509307</v>
      </c>
    </row>
    <row r="17" spans="1:13" ht="18" customHeight="1" x14ac:dyDescent="0.2">
      <c r="A17" s="50"/>
      <c r="B17" s="80" t="s">
        <v>142</v>
      </c>
      <c r="C17" s="137">
        <v>7265833</v>
      </c>
      <c r="D17" s="137"/>
      <c r="E17" s="137"/>
      <c r="F17" s="137"/>
      <c r="G17" s="137"/>
      <c r="H17" s="137"/>
      <c r="I17" s="137"/>
      <c r="J17" s="138">
        <v>7265833</v>
      </c>
    </row>
    <row r="18" spans="1:13" ht="18" customHeight="1" x14ac:dyDescent="0.2">
      <c r="A18" s="50"/>
      <c r="B18" s="80" t="s">
        <v>33</v>
      </c>
      <c r="C18" s="137">
        <v>5045802.0847358443</v>
      </c>
      <c r="D18" s="137">
        <v>354173</v>
      </c>
      <c r="E18" s="137">
        <v>820205</v>
      </c>
      <c r="F18" s="137"/>
      <c r="G18" s="137">
        <v>5630000</v>
      </c>
      <c r="H18" s="137">
        <v>2463287.1098766336</v>
      </c>
      <c r="I18" s="137">
        <v>34095</v>
      </c>
      <c r="J18" s="138">
        <v>16632926.22596341</v>
      </c>
    </row>
    <row r="19" spans="1:13" ht="18" customHeight="1" x14ac:dyDescent="0.2">
      <c r="A19" s="50"/>
      <c r="B19" s="80" t="s">
        <v>34</v>
      </c>
      <c r="C19" s="137"/>
      <c r="D19" s="137">
        <v>140884</v>
      </c>
      <c r="E19" s="137">
        <v>2489131</v>
      </c>
      <c r="F19" s="137"/>
      <c r="G19" s="137">
        <v>904344.85977008927</v>
      </c>
      <c r="H19" s="137"/>
      <c r="I19" s="137"/>
      <c r="J19" s="138">
        <v>1045228.8597700893</v>
      </c>
    </row>
    <row r="20" spans="1:13" ht="18" customHeight="1" thickBot="1" x14ac:dyDescent="0.25">
      <c r="A20" s="50"/>
      <c r="B20" s="80" t="s">
        <v>35</v>
      </c>
      <c r="C20" s="139">
        <v>201817</v>
      </c>
      <c r="D20" s="139">
        <v>187792.13231220096</v>
      </c>
      <c r="E20" s="139">
        <v>12852</v>
      </c>
      <c r="F20" s="139"/>
      <c r="G20" s="139">
        <v>-745706.58857433777</v>
      </c>
      <c r="H20" s="139">
        <v>10000</v>
      </c>
      <c r="I20" s="139">
        <v>1662205</v>
      </c>
      <c r="J20" s="140">
        <v>2736898.1448239535</v>
      </c>
    </row>
    <row r="21" spans="1:13" ht="18" customHeight="1" thickBot="1" x14ac:dyDescent="0.25">
      <c r="A21" s="50"/>
      <c r="B21" s="80" t="s">
        <v>228</v>
      </c>
      <c r="C21" s="141">
        <v>12513452.084735844</v>
      </c>
      <c r="D21" s="141">
        <v>5209208.7647492224</v>
      </c>
      <c r="E21" s="141">
        <v>3983978</v>
      </c>
      <c r="F21" s="141">
        <v>303431086.05602145</v>
      </c>
      <c r="G21" s="141">
        <v>7503794.9278818211</v>
      </c>
      <c r="H21" s="141">
        <v>21962725.76932342</v>
      </c>
      <c r="I21" s="141">
        <v>1696300</v>
      </c>
      <c r="J21" s="142">
        <v>356300545</v>
      </c>
    </row>
    <row r="22" spans="1:13" ht="12.9" customHeight="1" thickTop="1" thickBot="1" x14ac:dyDescent="0.25">
      <c r="A22" s="52"/>
      <c r="B22" s="90"/>
      <c r="C22" s="91"/>
      <c r="D22" s="91"/>
      <c r="E22" s="91"/>
      <c r="F22" s="91"/>
      <c r="G22" s="91"/>
      <c r="H22" s="91"/>
      <c r="I22" s="91"/>
      <c r="J22" s="92"/>
      <c r="K22" s="52"/>
      <c r="L22" s="52"/>
      <c r="M22" s="52"/>
    </row>
    <row r="37" spans="6:6" ht="18" customHeight="1" x14ac:dyDescent="0.2">
      <c r="F37" s="47">
        <f>7445876+F30</f>
        <v>7445876</v>
      </c>
    </row>
    <row r="38" spans="6:6" ht="18" customHeight="1" x14ac:dyDescent="0.2">
      <c r="F38" s="47">
        <f>+G38+F31</f>
        <v>0</v>
      </c>
    </row>
  </sheetData>
  <customSheetViews>
    <customSheetView guid="{8970DFA1-A026-4639-BD60-39EC20285CCC}" showRuler="0" topLeftCell="B1">
      <selection activeCell="E23" sqref="E23:E26"/>
    </customSheetView>
    <customSheetView guid="{AADB8EA3-75F0-4468-B5D5-C7110D6EC38B}" fitToPage="1" showRuler="0" topLeftCell="B1">
      <selection activeCell="E23" sqref="E23:E26"/>
      <pageMargins left="0.75" right="0.75" top="1" bottom="1" header="0.5" footer="0.5"/>
      <pageSetup scale="84" orientation="landscape" r:id="rId1"/>
      <headerFooter alignWithMargins="0"/>
    </customSheetView>
    <customSheetView guid="{1D9F4367-0C2F-46F1-9E55-939D20D76F5B}" fitToPage="1" showRuler="0" topLeftCell="B1">
      <selection activeCell="E23" sqref="E23:E26"/>
      <pageMargins left="0.75" right="0.75" top="1" bottom="1" header="0.5" footer="0.5"/>
      <pageSetup scale="84" orientation="landscape" r:id="rId2"/>
      <headerFooter alignWithMargins="0"/>
    </customSheetView>
    <customSheetView guid="{921A7AC6-7D1A-435F-A825-B8B8C1A90F20}" fitToPage="1" showRuler="0" topLeftCell="B1">
      <selection activeCell="E23" sqref="E23:E26"/>
      <pageMargins left="0.75" right="0.75" top="1" bottom="1" header="0.5" footer="0.5"/>
      <pageSetup scale="84" orientation="landscape" r:id="rId3"/>
      <headerFooter alignWithMargins="0"/>
    </customSheetView>
    <customSheetView guid="{ED9CD846-0F6B-4BF7-A940-412E425E8FCE}" fitToPage="1" showRuler="0" topLeftCell="B1">
      <selection activeCell="E23" sqref="E23:E26"/>
      <pageMargins left="0.75" right="0.75" top="1" bottom="1" header="0.5" footer="0.5"/>
      <pageSetup scale="84" orientation="landscape" r:id="rId4"/>
      <headerFooter alignWithMargins="0"/>
    </customSheetView>
    <customSheetView guid="{497CB486-623F-41B0-B370-EF2A82E78B1D}" fitToPage="1" showRuler="0" topLeftCell="B1">
      <selection activeCell="E23" sqref="E23:E26"/>
      <pageMargins left="0.75" right="0.75" top="1" bottom="1" header="0.5" footer="0.5"/>
      <pageSetup scale="84" orientation="landscape" r:id="rId5"/>
      <headerFooter alignWithMargins="0"/>
    </customSheetView>
    <customSheetView guid="{20CF2976-B2A7-4F04-88DC-0AB25CA8A6C6}" fitToPage="1" showRuler="0" topLeftCell="B1">
      <selection activeCell="E23" sqref="E23:E26"/>
      <pageMargins left="0.75" right="0.75" top="1" bottom="1" header="0.5" footer="0.5"/>
      <pageSetup scale="84" orientation="landscape" r:id="rId6"/>
      <headerFooter alignWithMargins="0"/>
    </customSheetView>
    <customSheetView guid="{CB724201-FBEC-4626-9DD9-AEC98BB80DB0}" fitToPage="1" showRuler="0" topLeftCell="B1">
      <selection activeCell="E23" sqref="E23:E26"/>
      <pageMargins left="0.75" right="0.75" top="1" bottom="1" header="0.5" footer="0.5"/>
      <pageSetup scale="84" orientation="landscape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78" orientation="landscape" r:id="rId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M39"/>
  <sheetViews>
    <sheetView showGridLines="0" tabSelected="1" topLeftCell="B1" zoomScaleNormal="100" zoomScaleSheetLayoutView="110" workbookViewId="0">
      <selection activeCell="C18" sqref="C18:C22"/>
    </sheetView>
  </sheetViews>
  <sheetFormatPr defaultColWidth="9" defaultRowHeight="18" customHeight="1" x14ac:dyDescent="0.2"/>
  <cols>
    <col min="1" max="1" width="4" style="47" hidden="1" customWidth="1"/>
    <col min="2" max="2" width="30.25" style="47" customWidth="1"/>
    <col min="3" max="13" width="13.75" style="47" customWidth="1"/>
    <col min="14" max="16384" width="9" style="47"/>
  </cols>
  <sheetData>
    <row r="2" spans="1:13" ht="18" customHeight="1" x14ac:dyDescent="0.2">
      <c r="B2" s="48" t="s">
        <v>0</v>
      </c>
    </row>
    <row r="3" spans="1:13" ht="18" customHeight="1" x14ac:dyDescent="0.2">
      <c r="B3" s="48" t="s">
        <v>256</v>
      </c>
    </row>
    <row r="4" spans="1:13" ht="10.9" customHeight="1" x14ac:dyDescent="0.2"/>
    <row r="5" spans="1:13" ht="10.9" customHeight="1" x14ac:dyDescent="0.2">
      <c r="A5" s="4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36" customHeight="1" thickBot="1" x14ac:dyDescent="0.3">
      <c r="A6" s="54"/>
      <c r="B6" s="97"/>
      <c r="C6" s="88" t="s">
        <v>1</v>
      </c>
      <c r="D6" s="88" t="s">
        <v>244</v>
      </c>
      <c r="E6" s="88" t="s">
        <v>232</v>
      </c>
      <c r="F6" s="88" t="s">
        <v>245</v>
      </c>
      <c r="G6" s="88" t="s">
        <v>2</v>
      </c>
      <c r="H6" s="88" t="s">
        <v>23</v>
      </c>
      <c r="I6" s="88" t="s">
        <v>3</v>
      </c>
      <c r="J6" s="88" t="s">
        <v>4</v>
      </c>
      <c r="K6" s="88" t="s">
        <v>5</v>
      </c>
      <c r="L6" s="88" t="s">
        <v>233</v>
      </c>
      <c r="M6" s="88" t="s">
        <v>6</v>
      </c>
    </row>
    <row r="7" spans="1:13" ht="18" customHeight="1" x14ac:dyDescent="0.2">
      <c r="B7" s="100" t="s">
        <v>231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ht="18" customHeight="1" thickBot="1" x14ac:dyDescent="0.25">
      <c r="A8" s="50"/>
      <c r="B8" s="80" t="s">
        <v>7</v>
      </c>
      <c r="C8" s="107">
        <v>1427753.4964644387</v>
      </c>
      <c r="D8" s="107">
        <v>2174402.4183840272</v>
      </c>
      <c r="E8" s="107">
        <v>807122</v>
      </c>
      <c r="F8" s="107">
        <v>747407</v>
      </c>
      <c r="G8" s="107">
        <v>3398643.7511301292</v>
      </c>
      <c r="H8" s="107">
        <v>2677757.9443730367</v>
      </c>
      <c r="I8" s="107">
        <v>4383460.5125202918</v>
      </c>
      <c r="J8" s="107">
        <v>1383090.6643961139</v>
      </c>
      <c r="K8" s="107">
        <v>0</v>
      </c>
      <c r="L8" s="107">
        <v>775250.64816486568</v>
      </c>
      <c r="M8" s="108">
        <v>17774889</v>
      </c>
    </row>
    <row r="9" spans="1:13" ht="18" customHeight="1" thickBot="1" x14ac:dyDescent="0.25">
      <c r="A9" s="50"/>
      <c r="B9" s="80" t="s">
        <v>8</v>
      </c>
      <c r="C9" s="109">
        <v>680181.76571565855</v>
      </c>
      <c r="D9" s="109">
        <v>1035885.3121181504</v>
      </c>
      <c r="E9" s="109">
        <v>384513</v>
      </c>
      <c r="F9" s="109">
        <v>356065</v>
      </c>
      <c r="G9" s="109">
        <v>1619113.8830383935</v>
      </c>
      <c r="H9" s="109">
        <v>1275683.8846993148</v>
      </c>
      <c r="I9" s="109">
        <v>2088280.5881646671</v>
      </c>
      <c r="J9" s="109">
        <v>658904.39251830871</v>
      </c>
      <c r="K9" s="109">
        <v>0</v>
      </c>
      <c r="L9" s="109">
        <v>369329.40878574201</v>
      </c>
      <c r="M9" s="110">
        <v>8467957</v>
      </c>
    </row>
    <row r="10" spans="1:13" ht="18" customHeight="1" thickBot="1" x14ac:dyDescent="0.25">
      <c r="A10" s="50"/>
      <c r="B10" s="80" t="s">
        <v>9</v>
      </c>
      <c r="C10" s="109">
        <v>256535.72140731785</v>
      </c>
      <c r="D10" s="109">
        <v>390692.01680211502</v>
      </c>
      <c r="E10" s="109">
        <v>145022</v>
      </c>
      <c r="F10" s="109">
        <v>134293</v>
      </c>
      <c r="G10" s="109">
        <v>610661.10407830914</v>
      </c>
      <c r="H10" s="109">
        <v>481133.87059810519</v>
      </c>
      <c r="I10" s="109">
        <v>787610.89195335947</v>
      </c>
      <c r="J10" s="109">
        <v>-2945243.59540977</v>
      </c>
      <c r="K10" s="109">
        <v>0</v>
      </c>
      <c r="L10" s="109">
        <v>139295.39293088898</v>
      </c>
      <c r="M10" s="110">
        <v>0</v>
      </c>
    </row>
    <row r="11" spans="1:13" ht="18" customHeight="1" thickBot="1" x14ac:dyDescent="0.25">
      <c r="A11" s="50"/>
      <c r="B11" s="80" t="s">
        <v>196</v>
      </c>
      <c r="C11" s="109">
        <v>53000</v>
      </c>
      <c r="D11" s="109">
        <v>245700</v>
      </c>
      <c r="E11" s="109">
        <v>1255938</v>
      </c>
      <c r="F11" s="109">
        <v>99388</v>
      </c>
      <c r="G11" s="109">
        <v>1110000</v>
      </c>
      <c r="H11" s="109">
        <v>706000</v>
      </c>
      <c r="I11" s="109">
        <v>1635463.5</v>
      </c>
      <c r="J11" s="109">
        <v>66500</v>
      </c>
      <c r="K11" s="109">
        <v>1500</v>
      </c>
      <c r="L11" s="109">
        <v>129980</v>
      </c>
      <c r="M11" s="110">
        <v>5303469</v>
      </c>
    </row>
    <row r="12" spans="1:13" ht="18" customHeight="1" thickBot="1" x14ac:dyDescent="0.25">
      <c r="A12" s="50"/>
      <c r="B12" s="80" t="s">
        <v>10</v>
      </c>
      <c r="C12" s="109">
        <v>81955</v>
      </c>
      <c r="D12" s="109">
        <v>33700</v>
      </c>
      <c r="E12" s="109">
        <v>57830</v>
      </c>
      <c r="F12" s="109">
        <v>7365</v>
      </c>
      <c r="G12" s="109">
        <v>59200</v>
      </c>
      <c r="H12" s="109">
        <v>134720</v>
      </c>
      <c r="I12" s="109">
        <v>73305</v>
      </c>
      <c r="J12" s="109">
        <v>74622</v>
      </c>
      <c r="K12" s="109">
        <v>26500</v>
      </c>
      <c r="L12" s="109">
        <v>6500</v>
      </c>
      <c r="M12" s="110">
        <v>555697</v>
      </c>
    </row>
    <row r="13" spans="1:13" ht="18" customHeight="1" thickBot="1" x14ac:dyDescent="0.25">
      <c r="A13" s="50"/>
      <c r="B13" s="80" t="s">
        <v>11</v>
      </c>
      <c r="C13" s="109">
        <v>229020.84089808373</v>
      </c>
      <c r="D13" s="109">
        <v>228359.86577295038</v>
      </c>
      <c r="E13" s="109">
        <v>80383</v>
      </c>
      <c r="F13" s="109">
        <v>80052</v>
      </c>
      <c r="G13" s="109">
        <v>545797.7378049579</v>
      </c>
      <c r="H13" s="109">
        <v>302612.55263820384</v>
      </c>
      <c r="I13" s="109">
        <v>441180.00579992763</v>
      </c>
      <c r="J13" s="109">
        <v>123674.53849534725</v>
      </c>
      <c r="K13" s="109">
        <v>0</v>
      </c>
      <c r="L13" s="109">
        <v>95315.590295576869</v>
      </c>
      <c r="M13" s="110">
        <v>2126396</v>
      </c>
    </row>
    <row r="14" spans="1:13" ht="18" customHeight="1" thickBot="1" x14ac:dyDescent="0.25">
      <c r="A14" s="50"/>
      <c r="B14" s="80" t="s">
        <v>12</v>
      </c>
      <c r="C14" s="109">
        <v>252098.76451698435</v>
      </c>
      <c r="D14" s="109">
        <v>288150.42806115677</v>
      </c>
      <c r="E14" s="109">
        <v>101430</v>
      </c>
      <c r="F14" s="109">
        <v>-2018516</v>
      </c>
      <c r="G14" s="109">
        <v>438299.99592247658</v>
      </c>
      <c r="H14" s="109">
        <v>381844.40284299082</v>
      </c>
      <c r="I14" s="109">
        <v>556692.42532166129</v>
      </c>
      <c r="J14" s="109">
        <v>0</v>
      </c>
      <c r="K14" s="109">
        <v>0</v>
      </c>
      <c r="L14" s="109">
        <v>0</v>
      </c>
      <c r="M14" s="110">
        <v>0</v>
      </c>
    </row>
    <row r="15" spans="1:13" ht="18" customHeight="1" thickBot="1" x14ac:dyDescent="0.25">
      <c r="A15" s="50"/>
      <c r="B15" s="80" t="s">
        <v>46</v>
      </c>
      <c r="C15" s="109">
        <v>17200</v>
      </c>
      <c r="D15" s="109">
        <v>15000</v>
      </c>
      <c r="E15" s="109">
        <v>10400</v>
      </c>
      <c r="F15" s="109">
        <v>3450</v>
      </c>
      <c r="G15" s="109">
        <v>25000</v>
      </c>
      <c r="H15" s="109">
        <v>92222.5</v>
      </c>
      <c r="I15" s="109">
        <v>32000</v>
      </c>
      <c r="J15" s="109">
        <v>21000</v>
      </c>
      <c r="K15" s="109">
        <v>0</v>
      </c>
      <c r="L15" s="109">
        <v>0</v>
      </c>
      <c r="M15" s="110">
        <v>216273</v>
      </c>
    </row>
    <row r="16" spans="1:13" ht="18" customHeight="1" thickBot="1" x14ac:dyDescent="0.25">
      <c r="A16" s="50"/>
      <c r="B16" s="80" t="s">
        <v>225</v>
      </c>
      <c r="C16" s="109">
        <v>208195.49573335898</v>
      </c>
      <c r="D16" s="109">
        <v>237968.72361082275</v>
      </c>
      <c r="E16" s="109">
        <v>83766</v>
      </c>
      <c r="F16" s="109">
        <v>83420</v>
      </c>
      <c r="G16" s="109">
        <v>361969.58404713415</v>
      </c>
      <c r="H16" s="109">
        <v>315345.79273017013</v>
      </c>
      <c r="I16" s="109">
        <v>459743.84556351433</v>
      </c>
      <c r="J16" s="109">
        <v>0</v>
      </c>
      <c r="K16" s="109">
        <v>0</v>
      </c>
      <c r="L16" s="109">
        <v>-1750409.0401770738</v>
      </c>
      <c r="M16" s="110">
        <v>0</v>
      </c>
    </row>
    <row r="17" spans="1:13" ht="18" customHeight="1" thickBot="1" x14ac:dyDescent="0.25">
      <c r="A17" s="50"/>
      <c r="B17" s="80" t="s">
        <v>13</v>
      </c>
      <c r="C17" s="111">
        <v>54900</v>
      </c>
      <c r="D17" s="111">
        <v>64350</v>
      </c>
      <c r="E17" s="111">
        <v>427577</v>
      </c>
      <c r="F17" s="111">
        <v>427577</v>
      </c>
      <c r="G17" s="111">
        <v>130400</v>
      </c>
      <c r="H17" s="111">
        <v>429973.98</v>
      </c>
      <c r="I17" s="111">
        <v>588669.5</v>
      </c>
      <c r="J17" s="111">
        <v>617452</v>
      </c>
      <c r="K17" s="111">
        <v>125300</v>
      </c>
      <c r="L17" s="111">
        <v>234738</v>
      </c>
      <c r="M17" s="112">
        <v>3707457</v>
      </c>
    </row>
    <row r="18" spans="1:13" ht="18" customHeight="1" x14ac:dyDescent="0.2">
      <c r="A18" s="50"/>
      <c r="B18" s="80" t="s">
        <v>14</v>
      </c>
      <c r="C18" s="99">
        <v>3260841.0847358424</v>
      </c>
      <c r="D18" s="99">
        <v>4714208.7647492224</v>
      </c>
      <c r="E18" s="99">
        <v>3960501</v>
      </c>
      <c r="F18" s="99">
        <v>-79500</v>
      </c>
      <c r="G18" s="99">
        <v>8299086.0560214007</v>
      </c>
      <c r="H18" s="99">
        <v>6797294.927881822</v>
      </c>
      <c r="I18" s="99">
        <v>11046406.269323422</v>
      </c>
      <c r="J18" s="99">
        <v>0</v>
      </c>
      <c r="K18" s="99">
        <v>153300</v>
      </c>
      <c r="L18" s="99">
        <v>0</v>
      </c>
      <c r="M18" s="103">
        <v>38152138</v>
      </c>
    </row>
    <row r="19" spans="1:13" ht="10.199999999999999" customHeight="1" x14ac:dyDescent="0.2">
      <c r="A19" s="50"/>
      <c r="B19" s="8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03"/>
    </row>
    <row r="20" spans="1:13" ht="18" customHeight="1" x14ac:dyDescent="0.2">
      <c r="A20" s="50"/>
      <c r="B20" s="80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4"/>
    </row>
    <row r="21" spans="1:13" ht="18" customHeight="1" x14ac:dyDescent="0.2">
      <c r="A21" s="50"/>
      <c r="B21" s="80" t="s">
        <v>15</v>
      </c>
      <c r="C21" s="56">
        <v>0</v>
      </c>
      <c r="D21" s="56">
        <v>0</v>
      </c>
      <c r="E21" s="56">
        <v>23477</v>
      </c>
      <c r="F21" s="56">
        <v>79500</v>
      </c>
      <c r="G21" s="56">
        <v>0</v>
      </c>
      <c r="H21" s="56">
        <v>6500</v>
      </c>
      <c r="I21" s="56">
        <v>4000</v>
      </c>
      <c r="J21" s="56">
        <v>0</v>
      </c>
      <c r="K21" s="56">
        <v>1543000</v>
      </c>
      <c r="L21" s="56">
        <v>0</v>
      </c>
      <c r="M21" s="104">
        <v>1656477</v>
      </c>
    </row>
    <row r="22" spans="1:13" ht="18" customHeight="1" thickBot="1" x14ac:dyDescent="0.25">
      <c r="A22" s="50"/>
      <c r="B22" s="80" t="s">
        <v>16</v>
      </c>
      <c r="C22" s="55">
        <v>9252611</v>
      </c>
      <c r="D22" s="55">
        <v>495000</v>
      </c>
      <c r="E22" s="55">
        <v>0</v>
      </c>
      <c r="F22" s="55">
        <v>0</v>
      </c>
      <c r="G22" s="55">
        <v>295132000</v>
      </c>
      <c r="H22" s="55">
        <v>700000</v>
      </c>
      <c r="I22" s="55">
        <v>10912319.5</v>
      </c>
      <c r="J22" s="55">
        <v>0</v>
      </c>
      <c r="K22" s="55">
        <v>0</v>
      </c>
      <c r="L22" s="55">
        <v>0</v>
      </c>
      <c r="M22" s="105">
        <v>316491931</v>
      </c>
    </row>
    <row r="23" spans="1:13" ht="18" customHeight="1" x14ac:dyDescent="0.2">
      <c r="A23" s="50"/>
      <c r="B23" s="80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4"/>
    </row>
    <row r="24" spans="1:13" ht="18" customHeight="1" thickBot="1" x14ac:dyDescent="0.25">
      <c r="A24" s="54"/>
      <c r="B24" s="80" t="s">
        <v>229</v>
      </c>
      <c r="C24" s="57">
        <v>12513452.084735842</v>
      </c>
      <c r="D24" s="57">
        <v>5209208.7647492224</v>
      </c>
      <c r="E24" s="57">
        <v>3983978</v>
      </c>
      <c r="F24" s="57">
        <v>0</v>
      </c>
      <c r="G24" s="57">
        <v>303431086.05602139</v>
      </c>
      <c r="H24" s="57">
        <v>7503794.927881822</v>
      </c>
      <c r="I24" s="57">
        <v>21962725.769323424</v>
      </c>
      <c r="J24" s="57">
        <v>0</v>
      </c>
      <c r="K24" s="57">
        <v>1696300</v>
      </c>
      <c r="L24" s="57">
        <v>0</v>
      </c>
      <c r="M24" s="106">
        <v>356300545</v>
      </c>
    </row>
    <row r="25" spans="1:13" ht="10.199999999999999" customHeight="1" thickTop="1" thickBot="1" x14ac:dyDescent="0.25"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</row>
    <row r="32" spans="1:13" ht="18" customHeight="1" x14ac:dyDescent="0.2">
      <c r="F32" s="28"/>
    </row>
    <row r="38" spans="6:6" ht="18" customHeight="1" x14ac:dyDescent="0.2">
      <c r="F38" s="47">
        <f>7445876+F31</f>
        <v>7445876</v>
      </c>
    </row>
    <row r="39" spans="6:6" ht="18" customHeight="1" x14ac:dyDescent="0.2">
      <c r="F39" s="47">
        <f>+G39+F32</f>
        <v>0</v>
      </c>
    </row>
  </sheetData>
  <customSheetViews>
    <customSheetView guid="{8970DFA1-A026-4639-BD60-39EC20285CCC}" showRuler="0">
      <selection activeCell="C34" sqref="C34"/>
    </customSheetView>
    <customSheetView guid="{AADB8EA3-75F0-4468-B5D5-C7110D6EC38B}" fitToPage="1" showRuler="0">
      <selection activeCell="C34" sqref="C34"/>
      <pageMargins left="0.5" right="0.5" top="1" bottom="1" header="0.5" footer="0.5"/>
      <pageSetup scale="83" orientation="landscape" r:id="rId1"/>
      <headerFooter alignWithMargins="0"/>
    </customSheetView>
    <customSheetView guid="{1D9F4367-0C2F-46F1-9E55-939D20D76F5B}" fitToPage="1" showRuler="0">
      <selection activeCell="C34" sqref="C34"/>
      <pageMargins left="0.5" right="0.5" top="1" bottom="1" header="0.5" footer="0.5"/>
      <pageSetup scale="83" orientation="landscape" r:id="rId2"/>
      <headerFooter alignWithMargins="0"/>
    </customSheetView>
    <customSheetView guid="{921A7AC6-7D1A-435F-A825-B8B8C1A90F20}" fitToPage="1" showRuler="0">
      <selection activeCell="C34" sqref="C34"/>
      <pageMargins left="0.5" right="0.5" top="1" bottom="1" header="0.5" footer="0.5"/>
      <pageSetup scale="83" orientation="landscape" r:id="rId3"/>
      <headerFooter alignWithMargins="0"/>
    </customSheetView>
    <customSheetView guid="{ED9CD846-0F6B-4BF7-A940-412E425E8FCE}" fitToPage="1" showRuler="0">
      <selection activeCell="C34" sqref="C34"/>
      <pageMargins left="0.5" right="0.5" top="1" bottom="1" header="0.5" footer="0.5"/>
      <pageSetup scale="83" orientation="landscape" r:id="rId4"/>
      <headerFooter alignWithMargins="0"/>
    </customSheetView>
    <customSheetView guid="{497CB486-623F-41B0-B370-EF2A82E78B1D}" fitToPage="1" showRuler="0">
      <selection activeCell="C34" sqref="C34"/>
      <pageMargins left="0.5" right="0.5" top="1" bottom="1" header="0.5" footer="0.5"/>
      <pageSetup scale="83" orientation="landscape" r:id="rId5"/>
      <headerFooter alignWithMargins="0"/>
    </customSheetView>
    <customSheetView guid="{20CF2976-B2A7-4F04-88DC-0AB25CA8A6C6}" fitToPage="1" showRuler="0">
      <selection activeCell="C34" sqref="C34"/>
      <pageMargins left="0.5" right="0.5" top="1" bottom="1" header="0.5" footer="0.5"/>
      <pageSetup scale="83" orientation="landscape" r:id="rId6"/>
      <headerFooter alignWithMargins="0"/>
    </customSheetView>
    <customSheetView guid="{CB724201-FBEC-4626-9DD9-AEC98BB80DB0}" fitToPage="1" showRuler="0">
      <selection activeCell="C34" sqref="C34"/>
      <pageMargins left="0.5" right="0.5" top="1" bottom="1" header="0.5" footer="0.5"/>
      <pageSetup scale="83" orientation="landscape" r:id="rId7"/>
      <headerFooter alignWithMargins="0"/>
    </customSheetView>
  </customSheetViews>
  <phoneticPr fontId="0" type="noConversion"/>
  <printOptions horizontalCentered="1"/>
  <pageMargins left="0.5" right="0.5" top="0.75" bottom="0.5" header="0.5" footer="0.5"/>
  <pageSetup scale="71" orientation="landscape" r:id="rId8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2A299F677AA4C8AAB0728D163C816" ma:contentTypeVersion="6" ma:contentTypeDescription="Create a new document." ma:contentTypeScope="" ma:versionID="27ca68d7a5812be7770d9490833b5ba9">
  <xsd:schema xmlns:xsd="http://www.w3.org/2001/XMLSchema" xmlns:xs="http://www.w3.org/2001/XMLSchema" xmlns:p="http://schemas.microsoft.com/office/2006/metadata/properties" xmlns:ns2="05eaa766-c91b-4120-ae70-6c08f6a8fda2" xmlns:ns3="0223d1c8-cec9-4247-8e63-595ae7684026" targetNamespace="http://schemas.microsoft.com/office/2006/metadata/properties" ma:root="true" ma:fieldsID="af64b127db0455646ed1247039cb9041" ns2:_="" ns3:_="">
    <xsd:import namespace="05eaa766-c91b-4120-ae70-6c08f6a8fda2"/>
    <xsd:import namespace="0223d1c8-cec9-4247-8e63-595ae76840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aa766-c91b-4120-ae70-6c08f6a8fd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3d1c8-cec9-4247-8e63-595ae7684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C9050-8C81-4170-B797-66B8C4C5C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eaa766-c91b-4120-ae70-6c08f6a8fda2"/>
    <ds:schemaRef ds:uri="0223d1c8-cec9-4247-8e63-595ae7684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2E137-3A9B-4E0A-8C61-D1F79FEF83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58B91C-D5D9-47D1-9B0F-BE256B064B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16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AgingNarr</vt:lpstr>
      <vt:lpstr>C&amp;ENarr</vt:lpstr>
      <vt:lpstr>WkforceNarr</vt:lpstr>
      <vt:lpstr>Pubsvcnarr</vt:lpstr>
      <vt:lpstr>allocation</vt:lpstr>
      <vt:lpstr>Alloc</vt:lpstr>
      <vt:lpstr>SVCPLAN</vt:lpstr>
      <vt:lpstr>APLREV</vt:lpstr>
      <vt:lpstr>ALLEXP</vt:lpstr>
      <vt:lpstr>INDIRECT</vt:lpstr>
      <vt:lpstr>BENEFIT</vt:lpstr>
      <vt:lpstr>LOCAL</vt:lpstr>
      <vt:lpstr>Unrestricted fund bal</vt:lpstr>
      <vt:lpstr>Overall Fund Bal</vt:lpstr>
      <vt:lpstr>GRAPH</vt:lpstr>
      <vt:lpstr>Sheet1</vt:lpstr>
      <vt:lpstr>REVANALYSIS</vt:lpstr>
      <vt:lpstr>UNRESTRICTEDREV</vt:lpstr>
      <vt:lpstr>PROGRAM EXP</vt:lpstr>
      <vt:lpstr>CATEGORY EXP</vt:lpstr>
      <vt:lpstr>SHAREDINDR</vt:lpstr>
      <vt:lpstr>UNRESTRICTEDUSE</vt:lpstr>
      <vt:lpstr>ALLEXP!Print_Area</vt:lpstr>
      <vt:lpstr>APLREV!Print_Area</vt:lpstr>
      <vt:lpstr>BENEFIT!Print_Area</vt:lpstr>
      <vt:lpstr>'C&amp;ENarr'!Print_Area</vt:lpstr>
      <vt:lpstr>INDIRECT!Print_Area</vt:lpstr>
      <vt:lpstr>LOCAL!Print_Area</vt:lpstr>
      <vt:lpstr>Pubsvcnarr!Print_Area</vt:lpstr>
      <vt:lpstr>SVCPLAN!Print_Area</vt:lpstr>
      <vt:lpstr>'Unrestricted fund bal'!Print_Area</vt:lpstr>
      <vt:lpstr>WkforceNarr!Print_Area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chang</dc:creator>
  <cp:lastModifiedBy>Mahood, Jean</cp:lastModifiedBy>
  <cp:lastPrinted>2019-11-07T20:13:03Z</cp:lastPrinted>
  <dcterms:created xsi:type="dcterms:W3CDTF">2001-10-01T14:20:04Z</dcterms:created>
  <dcterms:modified xsi:type="dcterms:W3CDTF">2021-10-18T14:19:20Z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0x0101009E82A299F677AA4C8AAB0728D163C816</vt:lpwstr>
  </property>
  <property fmtid="{D5CDD505-2E9C-101B-9397-08002B2CF9AE}" pid="3" name="WorkflowChangePath">
    <vt:lpwstr>b56de1d1-88b8-4665-8113-e2b21799e0fd,9;b56de1d1-88b8-4665-8113-e2b21799e0fd,19;b56de1d1-88b8-4665-8113-e2b21799e0fd,22;b56de1d1-88b8-4665-8113-e2b21799e0fd,25;b56de1d1-88b8-4665-8113-e2b21799e0fd,28;b56de1d1-88b8-4665-8113-e2b21799e0fd,32;b56de1d1-88b8-46b56de1d1-88b8-4665-8113-e2b21799e0fd,6;</vt:lpwstr>
  </property>
  <property fmtid="{D5CDD505-2E9C-101B-9397-08002B2CF9AE}" pid="4" name="_dlc_DocIdItemGuid">
    <vt:lpwstr>4647fcd3-60ba-43c4-b97d-fe87f7f340ba</vt:lpwstr>
  </property>
  <property fmtid="{D5CDD505-2E9C-101B-9397-08002B2CF9AE}" pid="5" name="DocumentSetDescription">
    <vt:lpwstr/>
  </property>
  <property fmtid="{D5CDD505-2E9C-101B-9397-08002B2CF9AE}" pid="6" name="_ExtendedDescription">
    <vt:lpwstr/>
  </property>
</Properties>
</file>