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C:\Users\jmahood\Desktop\2018-08-27  for Cameron\"/>
    </mc:Choice>
  </mc:AlternateContent>
  <xr:revisionPtr revIDLastSave="0" documentId="8_{1CE0DBBE-2254-4F45-B5B2-DFC49624D938}" xr6:coauthVersionLast="31" xr6:coauthVersionMax="31" xr10:uidLastSave="{00000000-0000-0000-0000-000000000000}"/>
  <bookViews>
    <workbookView xWindow="0" yWindow="0" windowWidth="19200" windowHeight="11655" xr2:uid="{00000000-000D-0000-FFFF-FFFF00000000}"/>
  </bookViews>
  <sheets>
    <sheet name="Application Form B1" sheetId="1" r:id="rId1"/>
    <sheet name="Version History" sheetId="4" state="hidden" r:id="rId2"/>
    <sheet name="Application Form B1 (2)" sheetId="3" state="hidden" r:id="rId3"/>
    <sheet name="Menu Pick Lists" sheetId="2" state="hidden" r:id="rId4"/>
  </sheets>
  <definedNames>
    <definedName name="Actions">'Menu Pick Lists'!$C$24:$C$26</definedName>
    <definedName name="AntiIdling">'Menu Pick Lists'!$E$15:$E$19</definedName>
    <definedName name="Documentation">'Menu Pick Lists'!$E$11:$E$12</definedName>
    <definedName name="Efficiency">'Menu Pick Lists'!$G$14:$G$16</definedName>
    <definedName name="FuelTypes">'Menu Pick Lists'!$A$7:$A$21</definedName>
    <definedName name="Geography">'Menu Pick Lists'!$A$30:$A$38</definedName>
    <definedName name="Idling">'Menu Pick Lists'!$G$1:$G$6</definedName>
    <definedName name="MileageChoice">'Menu Pick Lists'!$I$10:$I$13</definedName>
    <definedName name="NumberVehicles">'Menu Pick Lists'!$K$2:$K$27</definedName>
    <definedName name="Options">'Menu Pick Lists'!$G$9:$G$11</definedName>
    <definedName name="PhoneTypes">'Menu Pick Lists'!$A$1:$A$5</definedName>
    <definedName name="_xlnm.Print_Area" localSheetId="0">'Application Form B1'!$A$1:$AG$34</definedName>
    <definedName name="_xlnm.Print_Titles" localSheetId="0">'Application Form B1'!$A:$A</definedName>
    <definedName name="Programs">'Menu Pick Lists'!$I$1:$I$6</definedName>
    <definedName name="RebuildYear">'Menu Pick Lists'!$C$2:$C$21</definedName>
    <definedName name="ReductionPercent">'Menu Pick Lists'!$I$17:$I$27</definedName>
    <definedName name="Retrofits">'Menu Pick Lists'!$E$1:$E$9</definedName>
    <definedName name="Spanish">'Menu Pick Lists'!#REF!</definedName>
    <definedName name="Tiered">'Menu Pick Lists'!$G$19:$G$20</definedName>
    <definedName name="Timetable">'Menu Pick Lists'!#REF!</definedName>
    <definedName name="Units">'Menu Pick Lists'!$A$23:$A$28</definedName>
    <definedName name="YesNo">'Menu Pick Lists'!$G$24:$G$26</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5" i="1" l="1"/>
  <c r="P1" i="1" s="1"/>
  <c r="J21" i="1" l="1"/>
  <c r="J33" i="1"/>
  <c r="J32" i="1"/>
  <c r="J31" i="1"/>
  <c r="J30" i="1"/>
  <c r="J29" i="1"/>
  <c r="J28" i="1"/>
  <c r="J27" i="1"/>
  <c r="J26" i="1"/>
  <c r="J25" i="1"/>
  <c r="J24" i="1"/>
  <c r="J23" i="1"/>
  <c r="J22" i="1"/>
  <c r="J19" i="1"/>
  <c r="J18" i="1"/>
  <c r="J17" i="1"/>
  <c r="J16" i="1"/>
  <c r="J14" i="1"/>
  <c r="J13" i="1"/>
  <c r="J12" i="1"/>
  <c r="J11" i="1"/>
  <c r="I36" i="1"/>
  <c r="K36" i="1"/>
  <c r="T4" i="1"/>
  <c r="R4" i="1"/>
  <c r="S33" i="1" l="1"/>
  <c r="S32" i="1"/>
  <c r="S31" i="1"/>
  <c r="S30" i="1"/>
  <c r="S29" i="1"/>
  <c r="S28" i="1"/>
  <c r="S27" i="1"/>
  <c r="S26" i="1"/>
  <c r="S25" i="1"/>
  <c r="S24" i="1"/>
  <c r="S23" i="1"/>
  <c r="S22" i="1"/>
  <c r="S20" i="1"/>
  <c r="S19" i="1"/>
  <c r="S18" i="1"/>
  <c r="S17" i="1"/>
  <c r="S16" i="1"/>
  <c r="S15" i="1"/>
  <c r="S14" i="1"/>
  <c r="S13" i="1"/>
  <c r="S12" i="1"/>
  <c r="S11" i="1"/>
  <c r="S10" i="1"/>
  <c r="S9" i="1"/>
  <c r="S21" i="1"/>
  <c r="M33" i="1"/>
  <c r="M32" i="1"/>
  <c r="M31" i="1"/>
  <c r="M30" i="1"/>
  <c r="M29" i="1"/>
  <c r="M28" i="1"/>
  <c r="M27" i="1"/>
  <c r="M26" i="1"/>
  <c r="M25" i="1"/>
  <c r="M24" i="1"/>
  <c r="M23" i="1"/>
  <c r="M22" i="1"/>
  <c r="M21" i="1"/>
  <c r="M19" i="1"/>
  <c r="M18" i="1"/>
  <c r="M17" i="1"/>
  <c r="M16" i="1"/>
  <c r="M14" i="1"/>
  <c r="M13" i="1"/>
  <c r="M12" i="1"/>
  <c r="M11" i="1"/>
  <c r="M10" i="1"/>
  <c r="K35" i="1" l="1"/>
  <c r="J20" i="1" s="1"/>
  <c r="M20" i="1" l="1"/>
  <c r="O20" i="1" s="1"/>
  <c r="J9" i="1"/>
  <c r="J15" i="1"/>
  <c r="J10" i="1"/>
  <c r="O10" i="1" s="1"/>
  <c r="M9" i="1"/>
  <c r="M15" i="1"/>
  <c r="O29" i="1"/>
  <c r="O21" i="1"/>
  <c r="O13" i="1"/>
  <c r="O28" i="1"/>
  <c r="O12" i="1"/>
  <c r="O25" i="1"/>
  <c r="O16" i="1"/>
  <c r="O14" i="1"/>
  <c r="O32" i="1"/>
  <c r="O31" i="1"/>
  <c r="O22" i="1"/>
  <c r="O27" i="1"/>
  <c r="O19" i="1"/>
  <c r="O11" i="1"/>
  <c r="O26" i="1"/>
  <c r="O18" i="1"/>
  <c r="O33" i="1"/>
  <c r="O17" i="1"/>
  <c r="O24" i="1"/>
  <c r="O23" i="1"/>
  <c r="O30" i="1"/>
  <c r="I35" i="1"/>
  <c r="L35" i="1"/>
  <c r="O4" i="1"/>
  <c r="O15" i="1" l="1"/>
  <c r="O9" i="1"/>
  <c r="Q9" i="1" s="1"/>
  <c r="G3" i="1"/>
  <c r="N5" i="1"/>
  <c r="P5" i="1"/>
  <c r="Q33" i="3" l="1"/>
  <c r="Q32" i="3"/>
  <c r="Q31" i="3"/>
  <c r="Q30" i="3"/>
  <c r="Q29" i="3"/>
  <c r="L29" i="3"/>
  <c r="N29" i="3" s="1"/>
  <c r="Q28" i="3"/>
  <c r="Q27" i="3"/>
  <c r="Q26" i="3"/>
  <c r="Q25" i="3"/>
  <c r="Q24" i="3"/>
  <c r="Q23" i="3"/>
  <c r="Q22" i="3"/>
  <c r="Q21" i="3"/>
  <c r="Q20" i="3"/>
  <c r="Q19" i="3"/>
  <c r="Q18" i="3"/>
  <c r="Q17" i="3"/>
  <c r="Q16" i="3"/>
  <c r="Q15" i="3"/>
  <c r="Q14" i="3"/>
  <c r="Q13" i="3"/>
  <c r="L13" i="3"/>
  <c r="N13" i="3" s="1"/>
  <c r="Q12" i="3"/>
  <c r="Q11" i="3"/>
  <c r="Q10" i="3"/>
  <c r="Q9" i="3"/>
  <c r="J6" i="3"/>
  <c r="R4" i="3"/>
  <c r="O4" i="3"/>
  <c r="M4" i="3"/>
  <c r="E3" i="3"/>
  <c r="L31" i="3" s="1"/>
  <c r="N31" i="3" s="1"/>
  <c r="U33" i="1"/>
  <c r="U32" i="1"/>
  <c r="U31" i="1"/>
  <c r="U30" i="1"/>
  <c r="U29" i="1"/>
  <c r="U28" i="1"/>
  <c r="U27" i="1"/>
  <c r="U26" i="1"/>
  <c r="U25" i="1"/>
  <c r="U24" i="1"/>
  <c r="U23" i="1"/>
  <c r="U22" i="1"/>
  <c r="U21" i="1"/>
  <c r="U19" i="1"/>
  <c r="U17" i="1"/>
  <c r="U16" i="1"/>
  <c r="U13" i="1"/>
  <c r="L19" i="3" l="1"/>
  <c r="N19" i="3" s="1"/>
  <c r="L24" i="3"/>
  <c r="N24" i="3" s="1"/>
  <c r="L8" i="3"/>
  <c r="N8" i="3" s="1"/>
  <c r="Q8" i="3" s="1"/>
  <c r="L14" i="3"/>
  <c r="N14" i="3" s="1"/>
  <c r="L30" i="3"/>
  <c r="N30" i="3" s="1"/>
  <c r="L21" i="3"/>
  <c r="N21" i="3" s="1"/>
  <c r="L32" i="3"/>
  <c r="N32" i="3" s="1"/>
  <c r="L22" i="3"/>
  <c r="N22" i="3" s="1"/>
  <c r="L11" i="3"/>
  <c r="N11" i="3" s="1"/>
  <c r="L16" i="3"/>
  <c r="N16" i="3" s="1"/>
  <c r="L27" i="3"/>
  <c r="N27" i="3" s="1"/>
  <c r="L10" i="3"/>
  <c r="N10" i="3" s="1"/>
  <c r="L18" i="3"/>
  <c r="N18" i="3" s="1"/>
  <c r="L26" i="3"/>
  <c r="N26" i="3" s="1"/>
  <c r="L9" i="3"/>
  <c r="N9" i="3" s="1"/>
  <c r="L17" i="3"/>
  <c r="N17" i="3" s="1"/>
  <c r="L25" i="3"/>
  <c r="N25" i="3" s="1"/>
  <c r="L33" i="3"/>
  <c r="N33" i="3" s="1"/>
  <c r="L12" i="3"/>
  <c r="N12" i="3" s="1"/>
  <c r="L20" i="3"/>
  <c r="N20" i="3" s="1"/>
  <c r="L28" i="3"/>
  <c r="N28" i="3" s="1"/>
  <c r="L15" i="3"/>
  <c r="N15" i="3" s="1"/>
  <c r="L23" i="3"/>
  <c r="N23" i="3" s="1"/>
  <c r="Q32" i="1" l="1"/>
  <c r="Q24" i="1"/>
  <c r="Q16" i="1"/>
  <c r="Q31" i="1"/>
  <c r="Q23" i="1"/>
  <c r="U8" i="1"/>
  <c r="Q33" i="1"/>
  <c r="Q25" i="1"/>
  <c r="Q17" i="1"/>
  <c r="Q30" i="1"/>
  <c r="Q22" i="1"/>
  <c r="Q14" i="1"/>
  <c r="U14" i="1" s="1"/>
  <c r="Q21" i="1"/>
  <c r="Q13" i="1"/>
  <c r="Q27" i="1"/>
  <c r="Q19" i="1"/>
  <c r="Q11" i="1"/>
  <c r="U11" i="1" s="1"/>
  <c r="Q29" i="1"/>
  <c r="Q28" i="1"/>
  <c r="Q12" i="1"/>
  <c r="U12" i="1" s="1"/>
  <c r="Q26" i="1"/>
  <c r="Q18" i="1"/>
  <c r="U18" i="1" s="1"/>
  <c r="Q10" i="1"/>
  <c r="U10" i="1" s="1"/>
  <c r="U9" i="1"/>
  <c r="U20" i="1" l="1"/>
  <c r="Q20" i="1"/>
  <c r="U15" i="1"/>
  <c r="Q15" i="1"/>
</calcChain>
</file>

<file path=xl/sharedStrings.xml><?xml version="1.0" encoding="utf-8"?>
<sst xmlns="http://schemas.openxmlformats.org/spreadsheetml/2006/main" count="470" uniqueCount="227">
  <si>
    <t>Enter the date application is being completed:</t>
  </si>
  <si>
    <t>Scroll to right in order to see and complete all columns that may apply to your project.</t>
  </si>
  <si>
    <t>Current Data</t>
  </si>
  <si>
    <t>Current Usage</t>
  </si>
  <si>
    <t>Current Technologies</t>
  </si>
  <si>
    <t>Future Data</t>
  </si>
  <si>
    <t>Future Technologies</t>
  </si>
  <si>
    <t>Supporting Documentation</t>
  </si>
  <si>
    <t>Vehicle Make/ Model</t>
  </si>
  <si>
    <t>VIN #</t>
  </si>
  <si>
    <t>Engine Make/ Model</t>
  </si>
  <si>
    <t>Gross Vehicle Weight Rating</t>
  </si>
  <si>
    <t>Final Annual Project Mileage</t>
  </si>
  <si>
    <t>Idling Time (Hours/Day)</t>
  </si>
  <si>
    <t>Operational Time (Days/Year)</t>
  </si>
  <si>
    <t>Primary Reason for Idling</t>
  </si>
  <si>
    <t>Fuel 1 Type</t>
  </si>
  <si>
    <t>Annual Fuel 1 Consumption</t>
  </si>
  <si>
    <t>Fuel 1 Units</t>
  </si>
  <si>
    <t>For those that have bi-fuel capabilities.</t>
  </si>
  <si>
    <t>Anti-Idling Technology #1</t>
  </si>
  <si>
    <t>Anti-Idling Technology #2</t>
  </si>
  <si>
    <t>Efficiency Enhancement #1</t>
  </si>
  <si>
    <t>Efficiency Enhancement #2</t>
  </si>
  <si>
    <t>Aftermarket Retrofit #1</t>
  </si>
  <si>
    <t>Aftermarket Retrofit #2</t>
  </si>
  <si>
    <t>Fuel Type 1</t>
  </si>
  <si>
    <t>Fuel Type 2</t>
  </si>
  <si>
    <t>Future Engine/Retrofit Specifications</t>
  </si>
  <si>
    <t>Future Engine/Retrofit Certifications</t>
  </si>
  <si>
    <t>Future Engine/Retrofit Vendor Quotes</t>
  </si>
  <si>
    <t>Fuel 2 Type</t>
  </si>
  <si>
    <t>Annual Fuel 2 Consumption</t>
  </si>
  <si>
    <t>Fuel 2 Units</t>
  </si>
  <si>
    <t>Unit #</t>
  </si>
  <si>
    <t>IC Bus</t>
  </si>
  <si>
    <t>1XBH017H35ABJ</t>
  </si>
  <si>
    <t>International T444E</t>
  </si>
  <si>
    <t>4597220HGA</t>
  </si>
  <si>
    <t>Maximum</t>
  </si>
  <si>
    <t>Overnight/Driver Rest</t>
  </si>
  <si>
    <t>Diesel #2</t>
  </si>
  <si>
    <t>Gallons</t>
  </si>
  <si>
    <t>Diesel Particulate Filter</t>
  </si>
  <si>
    <t>Cummins ISB</t>
  </si>
  <si>
    <t>Battery Hybrid (Non-PHEV)</t>
  </si>
  <si>
    <t>Attached</t>
  </si>
  <si>
    <t>Assistance Requested</t>
  </si>
  <si>
    <t>(select)</t>
  </si>
  <si>
    <t>(select %)</t>
  </si>
  <si>
    <t>Waller</t>
  </si>
  <si>
    <t>Montgomery</t>
  </si>
  <si>
    <t>Liberty</t>
  </si>
  <si>
    <t>Harris</t>
  </si>
  <si>
    <t>Galveston</t>
  </si>
  <si>
    <t>Fort Bend</t>
  </si>
  <si>
    <t>Chambers</t>
  </si>
  <si>
    <t>Move it to a different route</t>
  </si>
  <si>
    <t>Brazoria</t>
  </si>
  <si>
    <t>Destroy It</t>
  </si>
  <si>
    <t>Regional</t>
  </si>
  <si>
    <t>Thermal Storage System</t>
  </si>
  <si>
    <t>Kilowatt Hours</t>
  </si>
  <si>
    <t>Battery Air Conditioning System</t>
  </si>
  <si>
    <t>Kilograms</t>
  </si>
  <si>
    <t>Low-Resistance Tires</t>
  </si>
  <si>
    <t>Fuel Operated Heater</t>
  </si>
  <si>
    <t>DGEs</t>
  </si>
  <si>
    <t>Trailer Devices</t>
  </si>
  <si>
    <t>Automatic Shut-Down/Start-Up</t>
  </si>
  <si>
    <t>GGEs</t>
  </si>
  <si>
    <t>Auxillary Power Unit</t>
  </si>
  <si>
    <t>CCFs</t>
  </si>
  <si>
    <t>Unsure</t>
  </si>
  <si>
    <t>Hydrogen</t>
  </si>
  <si>
    <t>No</t>
  </si>
  <si>
    <t>ReductionPercent</t>
  </si>
  <si>
    <t>Yes</t>
  </si>
  <si>
    <t>Ethanol (E85)</t>
  </si>
  <si>
    <t>Catalytic Exhaust Muffler</t>
  </si>
  <si>
    <t>Ethanol (E100)</t>
  </si>
  <si>
    <t>Reduce by</t>
  </si>
  <si>
    <t>Continuously Regenerating Technology</t>
  </si>
  <si>
    <t>Electricity</t>
  </si>
  <si>
    <t>Lean-NOx</t>
  </si>
  <si>
    <t>Selective Catalytic Reduction</t>
  </si>
  <si>
    <t>MileageChoice</t>
  </si>
  <si>
    <t>Other</t>
  </si>
  <si>
    <t>Exhaust Gas Recirculation</t>
  </si>
  <si>
    <t>Cargo/Passenger Needs</t>
  </si>
  <si>
    <t>Flow-Thru Filter</t>
  </si>
  <si>
    <t>Delivery/Route Efficiency</t>
  </si>
  <si>
    <t>Biodiesel (B5)</t>
  </si>
  <si>
    <t>Powering Equipment</t>
  </si>
  <si>
    <t>Crank Case Filter</t>
  </si>
  <si>
    <t>Biodiesel (B20)</t>
  </si>
  <si>
    <t>Diesel Oxidation Catalyst</t>
  </si>
  <si>
    <t>Biodiesel (B100)</t>
  </si>
  <si>
    <t>Drayage Loan Program</t>
  </si>
  <si>
    <t>Regional TERP</t>
  </si>
  <si>
    <t>Alternative Fuel Vehicle Program</t>
  </si>
  <si>
    <t>Home</t>
  </si>
  <si>
    <t>Promote</t>
  </si>
  <si>
    <t>Adopt-A-School Bus</t>
  </si>
  <si>
    <t>Mobile/Cell</t>
  </si>
  <si>
    <t>Destroy</t>
  </si>
  <si>
    <t>Clean School Bus</t>
  </si>
  <si>
    <t>Direct Office</t>
  </si>
  <si>
    <t>Demote</t>
  </si>
  <si>
    <t>Clean Vehicles Program</t>
  </si>
  <si>
    <t>Main Office</t>
  </si>
  <si>
    <t>Organization Name:</t>
  </si>
  <si>
    <t>Loading/Unloading</t>
  </si>
  <si>
    <t>This form must be completed electronically and submitted as an Excel document.</t>
  </si>
  <si>
    <r>
      <rPr>
        <b/>
        <sz val="10"/>
        <color theme="1"/>
        <rFont val="Calibri"/>
        <family val="2"/>
        <scheme val="minor"/>
      </rPr>
      <t xml:space="preserve">Instructions:  </t>
    </r>
    <r>
      <rPr>
        <i/>
        <sz val="10"/>
        <color theme="1"/>
        <rFont val="Times New Roman"/>
        <family val="1"/>
      </rPr>
      <t>FIRST, enter your organization name (to the left) and current date (below) in cells shaded pink.  NEXT, enter applicable data in blank cells for each vehicle.  Cells shaded tan contain formulas and will autocalculate.</t>
    </r>
  </si>
  <si>
    <t>Has this engine ever been rebuilt?</t>
  </si>
  <si>
    <t>YesNo</t>
  </si>
  <si>
    <t>Year</t>
  </si>
  <si>
    <t>Make/Model</t>
  </si>
  <si>
    <t>GVWR*</t>
  </si>
  <si>
    <t>Serial #</t>
  </si>
  <si>
    <t>Engine</t>
  </si>
  <si>
    <t>Vehicle</t>
  </si>
  <si>
    <t>* Gross Vehicle Weight Rating</t>
  </si>
  <si>
    <t>Example</t>
  </si>
  <si>
    <t>Cells for Current Usage at right will reveal after Current Data completed for each project vehicle.</t>
  </si>
  <si>
    <t>RebuildYear</t>
  </si>
  <si>
    <t>N/A</t>
  </si>
  <si>
    <t>Total Accumulated Vehicle Mileage</t>
  </si>
  <si>
    <t>Avg Annual</t>
  </si>
  <si>
    <t>Mileage Choice
(Avg Annual, Maximum or Reduced)</t>
  </si>
  <si>
    <t>Average Annual Miles that Qualify for Project**</t>
  </si>
  <si>
    <t>Average Annual Miles for Life of Vehicle</t>
  </si>
  <si>
    <t>Reduction Amount (if reducing from Avg Annual)</t>
  </si>
  <si>
    <t>** Minimum to Qualify = 75%</t>
  </si>
  <si>
    <t>Percentage of Miles Driven in HGB Nonattainment Counties**</t>
  </si>
  <si>
    <t>Fuel</t>
  </si>
  <si>
    <t>Type</t>
  </si>
  <si>
    <t>Annual Consumption</t>
  </si>
  <si>
    <t>Units</t>
  </si>
  <si>
    <t>Diesel</t>
  </si>
  <si>
    <t>Kilowatt Hrs</t>
  </si>
  <si>
    <t>Initial File Name:</t>
  </si>
  <si>
    <t>Date</t>
  </si>
  <si>
    <t>Location</t>
  </si>
  <si>
    <t>Change(s) Made</t>
  </si>
  <si>
    <t>Notes on Changes</t>
  </si>
  <si>
    <t>By</t>
  </si>
  <si>
    <t>Jim Mahood</t>
  </si>
  <si>
    <t>Version History</t>
  </si>
  <si>
    <t xml:space="preserve">Added   </t>
  </si>
  <si>
    <t>Reason for Change:  There was no place to enter whether a project engine had been rebuilt.</t>
  </si>
  <si>
    <t>Place added to enter whether the engine rebuilt, and, if so, what year.</t>
  </si>
  <si>
    <t>App Form B1 - On-Road Vehicle Data - updated 2017-10-09</t>
  </si>
  <si>
    <t>App Form B1 - On-Road Vehicle Data - updated 2017-09-12</t>
  </si>
  <si>
    <t>Current Usage and remainder of data remains hidden until this question is answered.</t>
  </si>
  <si>
    <t>Mileage Choice made easier to understand by offering three choices:  Average Annual, Maximum, and Reduced.</t>
  </si>
  <si>
    <t>Current Data / Vehicle</t>
  </si>
  <si>
    <t>Separated Year/Make/Model to two fields - one for Year and the other for Make/Model.</t>
  </si>
  <si>
    <t>Separating the year into it's own cell for each vehicle enables automatic calculation of average number of annual miles accrued over life of vehicle.</t>
  </si>
  <si>
    <t>Moved Gross Vehicle Weight Rating from engine data area to vehicle data area.</t>
  </si>
  <si>
    <t>Current Data / Engine</t>
  </si>
  <si>
    <t>In the previous version the number defaulted to the maximum of 10% above; now the applicant must choose an option to either increase the average (by 10% max), stick with the average, or reduce from the average.</t>
  </si>
  <si>
    <t>Changed color light orange</t>
  </si>
  <si>
    <t>To set apart from Future Data and Future Technologies</t>
  </si>
  <si>
    <r>
      <rPr>
        <sz val="10"/>
        <color rgb="FFC00000"/>
        <rFont val="Calibri"/>
        <family val="2"/>
        <scheme val="minor"/>
      </rPr>
      <t>Removed fields</t>
    </r>
    <r>
      <rPr>
        <sz val="10"/>
        <color theme="1"/>
        <rFont val="Calibri"/>
        <family val="2"/>
        <scheme val="minor"/>
      </rPr>
      <t xml:space="preserve"> for Engine Horsepower and Engine Displacement</t>
    </r>
  </si>
  <si>
    <r>
      <rPr>
        <sz val="10"/>
        <color rgb="FFC00000"/>
        <rFont val="Calibri"/>
        <family val="2"/>
        <scheme val="minor"/>
      </rPr>
      <t>Removed fields</t>
    </r>
    <r>
      <rPr>
        <sz val="10"/>
        <color theme="1"/>
        <rFont val="Calibri"/>
        <family val="2"/>
        <scheme val="minor"/>
      </rPr>
      <t xml:space="preserve"> for Fuel 2, Anti-Idling Technology, Efficiency Enhancement, and Aftermarket Retrofit</t>
    </r>
  </si>
  <si>
    <r>
      <rPr>
        <sz val="10"/>
        <color rgb="FFC00000"/>
        <rFont val="Calibri"/>
        <family val="2"/>
        <scheme val="minor"/>
      </rPr>
      <t>Removed fields</t>
    </r>
    <r>
      <rPr>
        <sz val="10"/>
        <color theme="1"/>
        <rFont val="Calibri"/>
        <family val="2"/>
        <scheme val="minor"/>
      </rPr>
      <t xml:space="preserve"> for Retrofit Specs and Retrofit Certification</t>
    </r>
  </si>
  <si>
    <r>
      <t xml:space="preserve">Due to lack of necessity or use.  </t>
    </r>
    <r>
      <rPr>
        <i/>
        <sz val="10"/>
        <color theme="1"/>
        <rFont val="Calibri"/>
        <family val="2"/>
        <scheme val="minor"/>
      </rPr>
      <t>The removal of these fields reduces the print size from five pages to two.</t>
    </r>
  </si>
  <si>
    <t>New File Name</t>
  </si>
  <si>
    <t>* Gross Vehicle Weight Rating (in pounds)</t>
  </si>
  <si>
    <t>Kenworth 219</t>
  </si>
  <si>
    <t>Reason for Change:  It was suggested that a column be added in Future Data/Vehicle for quoted base price.</t>
  </si>
  <si>
    <t>Future Data / Vehicle</t>
  </si>
  <si>
    <t>Added column for base price, along with explanatory note at bottom of table.</t>
  </si>
  <si>
    <t>App Form B1 - On-Road Vehicle Data - updated 2017-10-17</t>
  </si>
  <si>
    <t>Reason for Change:  during a meeting that took place on 10/23/17 Robert directed that the Engine Family Code for old vehicles be put back into the application.</t>
  </si>
  <si>
    <t>App Form B1 - On-Road Vehicle Data - updated 2017-10-23</t>
  </si>
  <si>
    <t>Added column for entering engine family code of old vehicles.</t>
  </si>
  <si>
    <t>Family Code</t>
  </si>
  <si>
    <t>QZRX598</t>
  </si>
  <si>
    <t>Reason for Change:  during a meeting that took place on 10/30/17 it was decided to increase eligible engine age from 20 to 25 years.</t>
  </si>
  <si>
    <t>App Form B1 - On-Road Vehicle Data - updated 2017-11-02</t>
  </si>
  <si>
    <t>Current Data /
Engine Year</t>
  </si>
  <si>
    <t>Changed engine age alert from &gt;20 to &gt;25 years of age.</t>
  </si>
  <si>
    <t xml:space="preserve">  </t>
  </si>
  <si>
    <r>
      <t>Base Price</t>
    </r>
    <r>
      <rPr>
        <sz val="11"/>
        <color theme="1"/>
        <rFont val="Calibri"/>
        <family val="2"/>
        <scheme val="minor"/>
      </rPr>
      <t xml:space="preserve">
</t>
    </r>
    <r>
      <rPr>
        <sz val="8"/>
        <color theme="1"/>
        <rFont val="Calibri"/>
        <family val="2"/>
        <scheme val="minor"/>
      </rPr>
      <t>(rounded to nearest dollar) ***</t>
    </r>
  </si>
  <si>
    <t>App Form B1 - On-Road Vehicle Data - updated 2017-12-28</t>
  </si>
  <si>
    <t>Header</t>
  </si>
  <si>
    <t>Inserted</t>
  </si>
  <si>
    <t>Annette</t>
  </si>
  <si>
    <t>Change</t>
  </si>
  <si>
    <t>Notes</t>
  </si>
  <si>
    <t>Staff</t>
  </si>
  <si>
    <t>Date of Change:</t>
  </si>
  <si>
    <t xml:space="preserve">New File Name:  </t>
  </si>
  <si>
    <t>New Unit #</t>
  </si>
  <si>
    <t>Set to automatically repeat on every printed page.</t>
  </si>
  <si>
    <t>Scrolling Instructions</t>
  </si>
  <si>
    <t>Moved, realigned and resized to fit better on page 1 header.</t>
  </si>
  <si>
    <t>Under Table</t>
  </si>
  <si>
    <t>Jim</t>
  </si>
  <si>
    <t>Third note changed to include three asterisks.</t>
  </si>
  <si>
    <t>Average Annual Miles for Life of Engine</t>
  </si>
  <si>
    <t>Year of Rebuild</t>
  </si>
  <si>
    <t>Gross Vehicle Weight Rating
(GVWR)</t>
  </si>
  <si>
    <t>% of HGB Nonattainment Miles Driven**</t>
  </si>
  <si>
    <t>** Total miles driven in Brazoria, Chambers, Fort Bend, Galveston, Harris, Liberty, Montgomery and Waller Counties must be 75% or greater to qualify for the program.</t>
  </si>
  <si>
    <t>NumberVehicles</t>
  </si>
  <si>
    <t>(select #)</t>
  </si>
  <si>
    <t>Gasoline (E10)</t>
  </si>
  <si>
    <t>Gasoline (reg)</t>
  </si>
  <si>
    <t>LNG</t>
  </si>
  <si>
    <t>LPG</t>
  </si>
  <si>
    <t>CNG (in CCFs)</t>
  </si>
  <si>
    <t>CNG (in DGEs)</t>
  </si>
  <si>
    <t>CNG (in GGEs)</t>
  </si>
  <si>
    <r>
      <t xml:space="preserve">*** Base Price of a vehicle is the beginning price </t>
    </r>
    <r>
      <rPr>
        <b/>
        <i/>
        <sz val="11"/>
        <color theme="1"/>
        <rFont val="Calibri"/>
        <family val="2"/>
        <scheme val="minor"/>
      </rPr>
      <t>without</t>
    </r>
    <r>
      <rPr>
        <sz val="11"/>
        <color theme="1"/>
        <rFont val="Calibri"/>
        <family val="2"/>
        <scheme val="minor"/>
      </rPr>
      <t xml:space="preserve"> taxes, fees and extras.</t>
    </r>
  </si>
  <si>
    <r>
      <t xml:space="preserve">Scroll to right in order to see and complete all columns that may apply to your project.  </t>
    </r>
    <r>
      <rPr>
        <sz val="12"/>
        <color theme="1"/>
        <rFont val="Wingdings 3"/>
        <family val="1"/>
        <charset val="2"/>
      </rPr>
      <t>Ò</t>
    </r>
  </si>
  <si>
    <t>Yellow text</t>
  </si>
  <si>
    <t>indicates extraneous information that should be deleted.</t>
  </si>
  <si>
    <t>Hidden</t>
  </si>
  <si>
    <t>hidden</t>
  </si>
  <si>
    <t># Vehicles in Project:</t>
  </si>
  <si>
    <t>Vendor Quote</t>
  </si>
  <si>
    <t>Current Title of Ownership</t>
  </si>
  <si>
    <t>Cells for Current Usage at right will open after Current Data is completed for each project vehicle.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</si>
</sst>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164" formatCode="mm/dd/yyyy"/>
    <numFmt numFmtId="165" formatCode="[$-409]mmmm\ d\,\ yyyy;@"/>
    <numFmt numFmtId="166" formatCode="#,##0.0"/>
  </numFmts>
  <fonts count="32" x14ac:knownFonts="1">
    <font>
      <sz val="11"/>
      <color theme="1"/>
      <name val="Calibri"/>
      <family val="2"/>
      <scheme val="minor"/>
    </font>
    <font>
      <sz val="8"/>
      <color theme="1"/>
      <name val="Calibri"/>
      <family val="2"/>
      <scheme val="minor"/>
    </font>
    <font>
      <sz val="10"/>
      <color theme="1"/>
      <name val="Calibri"/>
      <family val="2"/>
      <scheme val="minor"/>
    </font>
    <font>
      <sz val="12"/>
      <color theme="1"/>
      <name val="Calibri"/>
      <family val="2"/>
      <scheme val="minor"/>
    </font>
    <font>
      <i/>
      <sz val="11"/>
      <color theme="1"/>
      <name val="Times New Roman"/>
      <family val="1"/>
    </font>
    <font>
      <b/>
      <sz val="12"/>
      <color rgb="FFC00000"/>
      <name val="Calibri"/>
      <family val="2"/>
      <scheme val="minor"/>
    </font>
    <font>
      <b/>
      <sz val="12"/>
      <color theme="1"/>
      <name val="Calibri"/>
      <family val="2"/>
      <scheme val="minor"/>
    </font>
    <font>
      <b/>
      <sz val="10"/>
      <color theme="1"/>
      <name val="Calibri"/>
      <family val="2"/>
      <scheme val="minor"/>
    </font>
    <font>
      <sz val="9"/>
      <color theme="1"/>
      <name val="Calibri"/>
      <family val="2"/>
      <scheme val="minor"/>
    </font>
    <font>
      <sz val="11"/>
      <color rgb="FF333333"/>
      <name val="Calibri"/>
      <family val="2"/>
      <scheme val="minor"/>
    </font>
    <font>
      <sz val="9"/>
      <color theme="1"/>
      <name val="Tahoma"/>
      <family val="2"/>
    </font>
    <font>
      <sz val="14"/>
      <color theme="1"/>
      <name val="Calibri"/>
      <family val="2"/>
      <scheme val="minor"/>
    </font>
    <font>
      <sz val="12"/>
      <color theme="0" tint="-4.9989318521683403E-2"/>
      <name val="Calibri"/>
      <family val="2"/>
      <scheme val="minor"/>
    </font>
    <font>
      <b/>
      <sz val="8"/>
      <color theme="1"/>
      <name val="Calibri"/>
      <family val="2"/>
      <scheme val="minor"/>
    </font>
    <font>
      <i/>
      <sz val="10"/>
      <color theme="1"/>
      <name val="Times New Roman"/>
      <family val="2"/>
    </font>
    <font>
      <i/>
      <sz val="10"/>
      <color theme="1"/>
      <name val="Times New Roman"/>
      <family val="1"/>
    </font>
    <font>
      <b/>
      <i/>
      <sz val="12"/>
      <color rgb="FFC00000"/>
      <name val="Calibri"/>
      <family val="2"/>
      <scheme val="minor"/>
    </font>
    <font>
      <b/>
      <sz val="9"/>
      <color theme="0"/>
      <name val="Tahoma"/>
      <family val="2"/>
    </font>
    <font>
      <sz val="9"/>
      <color theme="0"/>
      <name val="Tahoma"/>
      <family val="2"/>
    </font>
    <font>
      <b/>
      <i/>
      <sz val="11"/>
      <color theme="1"/>
      <name val="Calibri"/>
      <family val="2"/>
      <scheme val="minor"/>
    </font>
    <font>
      <sz val="11"/>
      <color theme="1"/>
      <name val="Calibri"/>
      <family val="2"/>
      <scheme val="minor"/>
    </font>
    <font>
      <sz val="10"/>
      <color rgb="FFC00000"/>
      <name val="Calibri"/>
      <family val="2"/>
      <scheme val="minor"/>
    </font>
    <font>
      <i/>
      <sz val="10"/>
      <color theme="1"/>
      <name val="Calibri"/>
      <family val="2"/>
      <scheme val="minor"/>
    </font>
    <font>
      <b/>
      <sz val="9"/>
      <color theme="1"/>
      <name val="Calibri"/>
      <family val="2"/>
      <scheme val="minor"/>
    </font>
    <font>
      <b/>
      <sz val="9"/>
      <color theme="1"/>
      <name val="Tahoma"/>
      <family val="2"/>
    </font>
    <font>
      <b/>
      <sz val="10"/>
      <color theme="1"/>
      <name val="Tahoma"/>
      <family val="2"/>
    </font>
    <font>
      <i/>
      <sz val="12"/>
      <color theme="1"/>
      <name val="Times New Roman"/>
      <family val="1"/>
    </font>
    <font>
      <sz val="12"/>
      <color theme="1"/>
      <name val="Wingdings 3"/>
      <family val="1"/>
      <charset val="2"/>
    </font>
    <font>
      <sz val="11"/>
      <color theme="1"/>
      <name val="Tahoma"/>
      <family val="2"/>
    </font>
    <font>
      <b/>
      <sz val="11"/>
      <color theme="7" tint="0.39997558519241921"/>
      <name val="Tahoma"/>
      <family val="2"/>
    </font>
    <font>
      <sz val="8"/>
      <color rgb="FFC00000"/>
      <name val="Calibri"/>
      <family val="2"/>
      <scheme val="minor"/>
    </font>
    <font>
      <b/>
      <sz val="14"/>
      <color theme="1"/>
      <name val="Calibri"/>
      <family val="2"/>
      <scheme val="minor"/>
    </font>
  </fonts>
  <fills count="12">
    <fill>
      <patternFill patternType="none"/>
    </fill>
    <fill>
      <patternFill patternType="gray125"/>
    </fill>
    <fill>
      <patternFill patternType="solid">
        <fgColor theme="0" tint="-0.249977111117893"/>
        <bgColor indexed="64"/>
      </patternFill>
    </fill>
    <fill>
      <patternFill patternType="solid">
        <fgColor rgb="FFD6CDE1"/>
        <bgColor indexed="64"/>
      </patternFill>
    </fill>
    <fill>
      <patternFill patternType="solid">
        <fgColor theme="1" tint="0.499984740745262"/>
        <bgColor indexed="64"/>
      </patternFill>
    </fill>
    <fill>
      <patternFill patternType="solid">
        <fgColor theme="9" tint="0.59999389629810485"/>
        <bgColor indexed="64"/>
      </patternFill>
    </fill>
    <fill>
      <patternFill patternType="solid">
        <fgColor rgb="FFEAD5B8"/>
        <bgColor indexed="64"/>
      </patternFill>
    </fill>
    <fill>
      <patternFill patternType="solid">
        <fgColor rgb="FFEBD9BF"/>
        <bgColor indexed="64"/>
      </patternFill>
    </fill>
    <fill>
      <patternFill patternType="solid">
        <fgColor theme="0" tint="-4.9989318521683403E-2"/>
        <bgColor indexed="64"/>
      </patternFill>
    </fill>
    <fill>
      <patternFill patternType="solid">
        <fgColor rgb="FFFFFFAF"/>
        <bgColor indexed="64"/>
      </patternFill>
    </fill>
    <fill>
      <patternFill patternType="solid">
        <fgColor theme="5" tint="0.59999389629810485"/>
        <bgColor indexed="64"/>
      </patternFill>
    </fill>
    <fill>
      <patternFill patternType="solid">
        <fgColor theme="4" tint="0.39997558519241921"/>
        <bgColor indexed="64"/>
      </patternFill>
    </fill>
  </fills>
  <borders count="147">
    <border>
      <left/>
      <right/>
      <top/>
      <bottom/>
      <diagonal/>
    </border>
    <border>
      <left style="thick">
        <color indexed="64"/>
      </left>
      <right style="thin">
        <color indexed="64"/>
      </right>
      <top/>
      <bottom/>
      <diagonal/>
    </border>
    <border>
      <left style="thin">
        <color indexed="64"/>
      </left>
      <right style="thin">
        <color indexed="64"/>
      </right>
      <top/>
      <bottom/>
      <diagonal/>
    </border>
    <border>
      <left style="thin">
        <color indexed="64"/>
      </left>
      <right style="thick">
        <color indexed="64"/>
      </right>
      <top/>
      <bottom/>
      <diagonal/>
    </border>
    <border>
      <left style="medium">
        <color theme="1"/>
      </left>
      <right style="thin">
        <color theme="1"/>
      </right>
      <top/>
      <bottom style="medium">
        <color indexed="64"/>
      </bottom>
      <diagonal/>
    </border>
    <border>
      <left style="thin">
        <color theme="1"/>
      </left>
      <right style="thin">
        <color theme="1"/>
      </right>
      <top/>
      <bottom style="medium">
        <color indexed="64"/>
      </bottom>
      <diagonal/>
    </border>
    <border>
      <left style="thin">
        <color theme="1"/>
      </left>
      <right/>
      <top/>
      <bottom style="medium">
        <color indexed="64"/>
      </bottom>
      <diagonal/>
    </border>
    <border>
      <left style="thin">
        <color indexed="64"/>
      </left>
      <right style="thin">
        <color indexed="64"/>
      </right>
      <top/>
      <bottom style="medium">
        <color indexed="64"/>
      </bottom>
      <diagonal/>
    </border>
    <border>
      <left style="thin">
        <color indexed="64"/>
      </left>
      <right style="thick">
        <color indexed="64"/>
      </right>
      <top/>
      <bottom style="medium">
        <color indexed="64"/>
      </bottom>
      <diagonal/>
    </border>
    <border>
      <left style="thick">
        <color indexed="64"/>
      </left>
      <right style="thin">
        <color indexed="64"/>
      </right>
      <top/>
      <bottom style="medium">
        <color indexed="64"/>
      </bottom>
      <diagonal/>
    </border>
    <border>
      <left/>
      <right style="thin">
        <color theme="0" tint="-0.24994659260841701"/>
      </right>
      <top style="medium">
        <color indexed="64"/>
      </top>
      <bottom style="thin">
        <color theme="0" tint="-0.24994659260841701"/>
      </bottom>
      <diagonal/>
    </border>
    <border>
      <left style="thin">
        <color theme="0" tint="-0.24994659260841701"/>
      </left>
      <right style="thin">
        <color theme="0" tint="-0.24994659260841701"/>
      </right>
      <top style="medium">
        <color indexed="64"/>
      </top>
      <bottom style="thin">
        <color theme="0" tint="-0.24994659260841701"/>
      </bottom>
      <diagonal/>
    </border>
    <border>
      <left style="thin">
        <color theme="0" tint="-0.24994659260841701"/>
      </left>
      <right/>
      <top style="medium">
        <color indexed="64"/>
      </top>
      <bottom style="thin">
        <color theme="0" tint="-0.24994659260841701"/>
      </bottom>
      <diagonal/>
    </border>
    <border>
      <left style="thin">
        <color theme="0" tint="-0.24994659260841701"/>
      </left>
      <right style="thick">
        <color indexed="64"/>
      </right>
      <top style="medium">
        <color indexed="64"/>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ck">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ck">
        <color indexed="64"/>
      </right>
      <top/>
      <bottom style="thin">
        <color theme="0" tint="-0.24994659260841701"/>
      </bottom>
      <diagonal/>
    </border>
    <border>
      <left style="thick">
        <color indexed="64"/>
      </left>
      <right style="thin">
        <color theme="0" tint="-0.24994659260841701"/>
      </right>
      <top style="medium">
        <color indexed="64"/>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ck">
        <color indexed="64"/>
      </right>
      <top style="thin">
        <color theme="0" tint="-0.24994659260841701"/>
      </top>
      <bottom style="thin">
        <color theme="0" tint="-0.24994659260841701"/>
      </bottom>
      <diagonal/>
    </border>
    <border>
      <left style="thick">
        <color indexed="64"/>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ck">
        <color indexed="64"/>
      </bottom>
      <diagonal/>
    </border>
    <border>
      <left style="thin">
        <color theme="0" tint="-0.24994659260841701"/>
      </left>
      <right style="thin">
        <color theme="0" tint="-0.24994659260841701"/>
      </right>
      <top style="thin">
        <color theme="0" tint="-0.24994659260841701"/>
      </top>
      <bottom style="thick">
        <color indexed="64"/>
      </bottom>
      <diagonal/>
    </border>
    <border>
      <left style="thin">
        <color theme="0" tint="-0.24994659260841701"/>
      </left>
      <right/>
      <top style="thin">
        <color theme="0" tint="-0.24994659260841701"/>
      </top>
      <bottom style="thick">
        <color indexed="64"/>
      </bottom>
      <diagonal/>
    </border>
    <border>
      <left style="thin">
        <color theme="0" tint="-0.24994659260841701"/>
      </left>
      <right style="thin">
        <color theme="0" tint="-0.24994659260841701"/>
      </right>
      <top style="thin">
        <color theme="0" tint="-0.24994659260841701"/>
      </top>
      <bottom style="thick">
        <color theme="1"/>
      </bottom>
      <diagonal/>
    </border>
    <border>
      <left/>
      <right style="thin">
        <color theme="0" tint="-0.24994659260841701"/>
      </right>
      <top style="thin">
        <color theme="0" tint="-0.24994659260841701"/>
      </top>
      <bottom style="thick">
        <color theme="1"/>
      </bottom>
      <diagonal/>
    </border>
    <border>
      <left style="thin">
        <color theme="0" tint="-0.24994659260841701"/>
      </left>
      <right style="thick">
        <color indexed="64"/>
      </right>
      <top style="thin">
        <color theme="0" tint="-0.24994659260841701"/>
      </top>
      <bottom style="thick">
        <color indexed="64"/>
      </bottom>
      <diagonal/>
    </border>
    <border>
      <left style="thick">
        <color indexed="64"/>
      </left>
      <right style="thin">
        <color theme="0" tint="-0.24994659260841701"/>
      </right>
      <top style="thin">
        <color theme="0" tint="-0.24994659260841701"/>
      </top>
      <bottom style="thick">
        <color indexed="64"/>
      </bottom>
      <diagonal/>
    </border>
    <border>
      <left/>
      <right/>
      <top style="thick">
        <color indexed="64"/>
      </top>
      <bottom style="thin">
        <color theme="1"/>
      </bottom>
      <diagonal/>
    </border>
    <border>
      <left/>
      <right style="thick">
        <color indexed="64"/>
      </right>
      <top style="thick">
        <color indexed="64"/>
      </top>
      <bottom style="thin">
        <color theme="1"/>
      </bottom>
      <diagonal/>
    </border>
    <border>
      <left style="thick">
        <color indexed="64"/>
      </left>
      <right style="thin">
        <color indexed="64"/>
      </right>
      <top style="thick">
        <color indexed="64"/>
      </top>
      <bottom style="thin">
        <color theme="1"/>
      </bottom>
      <diagonal/>
    </border>
    <border>
      <left/>
      <right style="thin">
        <color indexed="64"/>
      </right>
      <top style="thick">
        <color indexed="64"/>
      </top>
      <bottom style="thin">
        <color theme="1"/>
      </bottom>
      <diagonal/>
    </border>
    <border>
      <left style="thin">
        <color indexed="64"/>
      </left>
      <right style="thin">
        <color indexed="64"/>
      </right>
      <top style="thick">
        <color indexed="64"/>
      </top>
      <bottom style="thin">
        <color theme="1"/>
      </bottom>
      <diagonal/>
    </border>
    <border>
      <left style="thin">
        <color indexed="64"/>
      </left>
      <right style="thick">
        <color indexed="64"/>
      </right>
      <top style="thick">
        <color indexed="64"/>
      </top>
      <bottom style="thin">
        <color theme="1"/>
      </bottom>
      <diagonal/>
    </border>
    <border>
      <left style="thick">
        <color indexed="64"/>
      </left>
      <right/>
      <top style="thick">
        <color indexed="64"/>
      </top>
      <bottom style="thin">
        <color theme="1"/>
      </bottom>
      <diagonal/>
    </border>
    <border>
      <left/>
      <right/>
      <top/>
      <bottom style="thick">
        <color theme="1"/>
      </bottom>
      <diagonal/>
    </border>
    <border>
      <left style="thin">
        <color theme="0" tint="-0.24994659260841701"/>
      </left>
      <right/>
      <top style="thin">
        <color theme="0" tint="-0.24994659260841701"/>
      </top>
      <bottom style="thick">
        <color theme="1"/>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thin">
        <color theme="1"/>
      </top>
      <bottom/>
      <diagonal/>
    </border>
    <border>
      <left style="thin">
        <color indexed="64"/>
      </left>
      <right style="thick">
        <color indexed="64"/>
      </right>
      <top style="thin">
        <color theme="1"/>
      </top>
      <bottom/>
      <diagonal/>
    </border>
    <border>
      <left/>
      <right/>
      <top style="medium">
        <color indexed="64"/>
      </top>
      <bottom style="thin">
        <color theme="0" tint="-0.24994659260841701"/>
      </bottom>
      <diagonal/>
    </border>
    <border>
      <left/>
      <right/>
      <top style="thin">
        <color theme="0" tint="-0.24994659260841701"/>
      </top>
      <bottom style="thin">
        <color theme="0" tint="-0.24994659260841701"/>
      </bottom>
      <diagonal/>
    </border>
    <border>
      <left style="thin">
        <color theme="1"/>
      </left>
      <right style="thin">
        <color indexed="64"/>
      </right>
      <top style="thin">
        <color theme="1"/>
      </top>
      <bottom/>
      <diagonal/>
    </border>
    <border>
      <left style="thin">
        <color theme="1"/>
      </left>
      <right/>
      <top style="thin">
        <color theme="1"/>
      </top>
      <bottom/>
      <diagonal/>
    </border>
    <border>
      <left/>
      <right/>
      <top style="thin">
        <color theme="1"/>
      </top>
      <bottom style="thin">
        <color theme="1"/>
      </bottom>
      <diagonal/>
    </border>
    <border>
      <left style="medium">
        <color theme="1"/>
      </left>
      <right style="thin">
        <color theme="1"/>
      </right>
      <top style="thin">
        <color theme="1"/>
      </top>
      <bottom/>
      <diagonal/>
    </border>
    <border>
      <left style="thin">
        <color theme="1"/>
      </left>
      <right style="thin">
        <color theme="1"/>
      </right>
      <top style="thin">
        <color theme="1"/>
      </top>
      <bottom/>
      <diagonal/>
    </border>
    <border>
      <left style="thin">
        <color theme="1"/>
      </left>
      <right style="thin">
        <color indexed="64"/>
      </right>
      <top/>
      <bottom style="medium">
        <color indexed="64"/>
      </bottom>
      <diagonal/>
    </border>
    <border>
      <left style="medium">
        <color theme="1"/>
      </left>
      <right/>
      <top style="thin">
        <color theme="1"/>
      </top>
      <bottom style="thin">
        <color theme="1"/>
      </bottom>
      <diagonal/>
    </border>
    <border>
      <left style="thick">
        <color theme="1"/>
      </left>
      <right/>
      <top style="thick">
        <color theme="1"/>
      </top>
      <bottom/>
      <diagonal/>
    </border>
    <border>
      <left style="thick">
        <color theme="1"/>
      </left>
      <right/>
      <top/>
      <bottom/>
      <diagonal/>
    </border>
    <border>
      <left style="thick">
        <color theme="1"/>
      </left>
      <right/>
      <top/>
      <bottom style="medium">
        <color theme="1"/>
      </bottom>
      <diagonal/>
    </border>
    <border>
      <left style="thick">
        <color theme="1"/>
      </left>
      <right/>
      <top/>
      <bottom style="thin">
        <color theme="0" tint="-0.24994659260841701"/>
      </bottom>
      <diagonal/>
    </border>
    <border>
      <left style="thick">
        <color theme="1"/>
      </left>
      <right/>
      <top style="thin">
        <color theme="0" tint="-0.24994659260841701"/>
      </top>
      <bottom style="thin">
        <color theme="0" tint="-0.24994659260841701"/>
      </bottom>
      <diagonal/>
    </border>
    <border>
      <left style="thick">
        <color theme="1"/>
      </left>
      <right/>
      <top style="thin">
        <color theme="0" tint="-0.24994659260841701"/>
      </top>
      <bottom style="thick">
        <color theme="1"/>
      </bottom>
      <diagonal/>
    </border>
    <border>
      <left style="thick">
        <color theme="1"/>
      </left>
      <right/>
      <top style="thick">
        <color theme="1"/>
      </top>
      <bottom style="thin">
        <color theme="1"/>
      </bottom>
      <diagonal/>
    </border>
    <border>
      <left/>
      <right/>
      <top style="thick">
        <color theme="1"/>
      </top>
      <bottom style="thin">
        <color theme="1"/>
      </bottom>
      <diagonal/>
    </border>
    <border>
      <left style="thick">
        <color theme="1"/>
      </left>
      <right/>
      <top style="thin">
        <color theme="1"/>
      </top>
      <bottom style="thin">
        <color theme="1"/>
      </bottom>
      <diagonal/>
    </border>
    <border>
      <left/>
      <right style="thick">
        <color theme="1"/>
      </right>
      <top style="thin">
        <color theme="1"/>
      </top>
      <bottom style="thin">
        <color theme="1"/>
      </bottom>
      <diagonal/>
    </border>
    <border>
      <left style="thick">
        <color theme="1"/>
      </left>
      <right style="thin">
        <color theme="1"/>
      </right>
      <top style="thin">
        <color theme="1"/>
      </top>
      <bottom/>
      <diagonal/>
    </border>
    <border>
      <left style="thin">
        <color indexed="64"/>
      </left>
      <right style="thick">
        <color theme="1"/>
      </right>
      <top style="thin">
        <color theme="1"/>
      </top>
      <bottom/>
      <diagonal/>
    </border>
    <border>
      <left style="thick">
        <color theme="1"/>
      </left>
      <right style="thin">
        <color theme="1"/>
      </right>
      <top/>
      <bottom style="medium">
        <color indexed="64"/>
      </bottom>
      <diagonal/>
    </border>
    <border>
      <left style="thin">
        <color indexed="64"/>
      </left>
      <right style="thick">
        <color theme="1"/>
      </right>
      <top/>
      <bottom style="medium">
        <color indexed="64"/>
      </bottom>
      <diagonal/>
    </border>
    <border>
      <left style="thick">
        <color theme="1"/>
      </left>
      <right style="thin">
        <color theme="0" tint="-0.24994659260841701"/>
      </right>
      <top style="medium">
        <color indexed="64"/>
      </top>
      <bottom style="thin">
        <color theme="0" tint="-0.24994659260841701"/>
      </bottom>
      <diagonal/>
    </border>
    <border>
      <left style="thin">
        <color theme="0" tint="-0.24994659260841701"/>
      </left>
      <right style="thick">
        <color theme="1"/>
      </right>
      <top style="medium">
        <color indexed="64"/>
      </top>
      <bottom style="thin">
        <color theme="0" tint="-0.24994659260841701"/>
      </bottom>
      <diagonal/>
    </border>
    <border>
      <left style="thick">
        <color theme="1"/>
      </left>
      <right style="thin">
        <color theme="0" tint="-0.24994659260841701"/>
      </right>
      <top style="thin">
        <color theme="0" tint="-0.24994659260841701"/>
      </top>
      <bottom style="thin">
        <color theme="0" tint="-0.24994659260841701"/>
      </bottom>
      <diagonal/>
    </border>
    <border>
      <left style="thin">
        <color theme="0" tint="-0.24994659260841701"/>
      </left>
      <right style="thick">
        <color theme="1"/>
      </right>
      <top style="thin">
        <color theme="0" tint="-0.24994659260841701"/>
      </top>
      <bottom style="thin">
        <color theme="0" tint="-0.24994659260841701"/>
      </bottom>
      <diagonal/>
    </border>
    <border>
      <left style="thick">
        <color theme="1"/>
      </left>
      <right style="thin">
        <color theme="0" tint="-0.24994659260841701"/>
      </right>
      <top style="thin">
        <color theme="0" tint="-0.24994659260841701"/>
      </top>
      <bottom style="thick">
        <color theme="1"/>
      </bottom>
      <diagonal/>
    </border>
    <border>
      <left style="thin">
        <color theme="0" tint="-0.24994659260841701"/>
      </left>
      <right style="thick">
        <color theme="1"/>
      </right>
      <top style="thin">
        <color theme="0" tint="-0.24994659260841701"/>
      </top>
      <bottom style="thick">
        <color theme="1"/>
      </bottom>
      <diagonal/>
    </border>
    <border>
      <left style="medium">
        <color theme="1"/>
      </left>
      <right style="thin">
        <color theme="0" tint="-0.24994659260841701"/>
      </right>
      <top style="medium">
        <color indexed="64"/>
      </top>
      <bottom style="thin">
        <color theme="0" tint="-0.24994659260841701"/>
      </bottom>
      <diagonal/>
    </border>
    <border>
      <left style="medium">
        <color theme="1"/>
      </left>
      <right style="thin">
        <color theme="0" tint="-0.24994659260841701"/>
      </right>
      <top style="thin">
        <color theme="0" tint="-0.24994659260841701"/>
      </top>
      <bottom style="thin">
        <color theme="0" tint="-0.24994659260841701"/>
      </bottom>
      <diagonal/>
    </border>
    <border>
      <left style="medium">
        <color theme="1"/>
      </left>
      <right style="thin">
        <color theme="0" tint="-0.24994659260841701"/>
      </right>
      <top style="thin">
        <color theme="0" tint="-0.24994659260841701"/>
      </top>
      <bottom style="thick">
        <color theme="1"/>
      </bottom>
      <diagonal/>
    </border>
    <border>
      <left/>
      <right/>
      <top style="thick">
        <color theme="1"/>
      </top>
      <bottom/>
      <diagonal/>
    </border>
    <border>
      <left style="thick">
        <color theme="1"/>
      </left>
      <right/>
      <top style="thick">
        <color indexed="64"/>
      </top>
      <bottom style="thin">
        <color theme="1"/>
      </bottom>
      <diagonal/>
    </border>
    <border>
      <left style="thick">
        <color theme="1"/>
      </left>
      <right style="thin">
        <color indexed="64"/>
      </right>
      <top style="thin">
        <color theme="1"/>
      </top>
      <bottom/>
      <diagonal/>
    </border>
    <border>
      <left style="thick">
        <color theme="1"/>
      </left>
      <right style="thin">
        <color indexed="64"/>
      </right>
      <top/>
      <bottom/>
      <diagonal/>
    </border>
    <border>
      <left style="thick">
        <color theme="1"/>
      </left>
      <right style="thin">
        <color indexed="64"/>
      </right>
      <top/>
      <bottom style="medium">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ck">
        <color indexed="64"/>
      </right>
      <top style="thin">
        <color theme="1"/>
      </top>
      <bottom style="thin">
        <color indexed="64"/>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thin">
        <color theme="1"/>
      </top>
      <bottom/>
      <diagonal/>
    </border>
    <border>
      <left style="thick">
        <color indexed="64"/>
      </left>
      <right style="thin">
        <color theme="1"/>
      </right>
      <top/>
      <bottom style="medium">
        <color indexed="64"/>
      </bottom>
      <diagonal/>
    </border>
    <border>
      <left style="thin">
        <color theme="1"/>
      </left>
      <right style="medium">
        <color indexed="64"/>
      </right>
      <top/>
      <bottom style="medium">
        <color indexed="64"/>
      </bottom>
      <diagonal/>
    </border>
    <border>
      <left style="medium">
        <color indexed="64"/>
      </left>
      <right style="thick">
        <color indexed="64"/>
      </right>
      <top/>
      <bottom style="medium">
        <color indexed="64"/>
      </bottom>
      <diagonal/>
    </border>
    <border>
      <left style="thin">
        <color theme="0" tint="-0.24994659260841701"/>
      </left>
      <right style="medium">
        <color indexed="64"/>
      </right>
      <top style="medium">
        <color indexed="64"/>
      </top>
      <bottom style="thin">
        <color theme="0" tint="-0.24994659260841701"/>
      </bottom>
      <diagonal/>
    </border>
    <border>
      <left style="medium">
        <color indexed="64"/>
      </left>
      <right style="thick">
        <color indexed="64"/>
      </right>
      <top style="medium">
        <color indexed="64"/>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medium">
        <color indexed="64"/>
      </left>
      <right style="thick">
        <color indexed="64"/>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ck">
        <color indexed="64"/>
      </bottom>
      <diagonal/>
    </border>
    <border>
      <left style="medium">
        <color indexed="64"/>
      </left>
      <right style="thick">
        <color indexed="64"/>
      </right>
      <top style="thin">
        <color theme="0" tint="-0.24994659260841701"/>
      </top>
      <bottom style="thick">
        <color indexed="64"/>
      </bottom>
      <diagonal/>
    </border>
    <border>
      <left style="medium">
        <color indexed="64"/>
      </left>
      <right style="thick">
        <color indexed="64"/>
      </right>
      <top style="thin">
        <color theme="1"/>
      </top>
      <bottom/>
      <diagonal/>
    </border>
    <border>
      <left style="thick">
        <color indexed="64"/>
      </left>
      <right style="thin">
        <color theme="1"/>
      </right>
      <top style="thin">
        <color indexed="64"/>
      </top>
      <bottom/>
      <diagonal/>
    </border>
    <border>
      <left style="thin">
        <color theme="1"/>
      </left>
      <right style="thin">
        <color theme="1"/>
      </right>
      <top style="thin">
        <color indexed="64"/>
      </top>
      <bottom/>
      <diagonal/>
    </border>
    <border>
      <left style="thin">
        <color theme="1"/>
      </left>
      <right style="medium">
        <color indexed="64"/>
      </right>
      <top style="thin">
        <color indexed="64"/>
      </top>
      <bottom/>
      <diagonal/>
    </border>
    <border>
      <left style="medium">
        <color indexed="64"/>
      </left>
      <right style="thick">
        <color indexed="64"/>
      </right>
      <top style="thin">
        <color indexed="64"/>
      </top>
      <bottom/>
      <diagonal/>
    </border>
    <border>
      <left style="thick">
        <color theme="0" tint="-0.24994659260841701"/>
      </left>
      <right style="thin">
        <color theme="0" tint="-0.24994659260841701"/>
      </right>
      <top style="thick">
        <color theme="0" tint="-0.24994659260841701"/>
      </top>
      <bottom style="thick">
        <color indexed="64"/>
      </bottom>
      <diagonal/>
    </border>
    <border>
      <left style="thin">
        <color theme="0" tint="-0.24994659260841701"/>
      </left>
      <right style="thin">
        <color theme="0" tint="-0.24994659260841701"/>
      </right>
      <top style="thick">
        <color theme="0" tint="-0.24994659260841701"/>
      </top>
      <bottom style="thick">
        <color indexed="64"/>
      </bottom>
      <diagonal/>
    </border>
    <border>
      <left style="thick">
        <color auto="1"/>
      </left>
      <right/>
      <top style="thick">
        <color auto="1"/>
      </top>
      <bottom/>
      <diagonal/>
    </border>
    <border>
      <left/>
      <right/>
      <top style="thick">
        <color auto="1"/>
      </top>
      <bottom style="thin">
        <color auto="1"/>
      </bottom>
      <diagonal/>
    </border>
    <border>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top/>
      <bottom/>
      <diagonal/>
    </border>
    <border>
      <left style="thin">
        <color auto="1"/>
      </left>
      <right style="thick">
        <color auto="1"/>
      </right>
      <top/>
      <bottom style="thin">
        <color auto="1"/>
      </bottom>
      <diagonal/>
    </border>
    <border>
      <left style="thick">
        <color auto="1"/>
      </left>
      <right/>
      <top/>
      <bottom style="thick">
        <color auto="1"/>
      </bottom>
      <diagonal/>
    </border>
    <border>
      <left style="thin">
        <color auto="1"/>
      </left>
      <right/>
      <top style="thin">
        <color auto="1"/>
      </top>
      <bottom style="thin">
        <color indexed="64"/>
      </bottom>
      <diagonal/>
    </border>
    <border>
      <left/>
      <right style="thin">
        <color auto="1"/>
      </right>
      <top style="thin">
        <color auto="1"/>
      </top>
      <bottom style="thin">
        <color auto="1"/>
      </bottom>
      <diagonal/>
    </border>
    <border>
      <left style="thick">
        <color indexed="64"/>
      </left>
      <right/>
      <top style="thin">
        <color theme="1"/>
      </top>
      <bottom style="thin">
        <color indexed="64"/>
      </bottom>
      <diagonal/>
    </border>
    <border>
      <left/>
      <right style="medium">
        <color indexed="64"/>
      </right>
      <top style="thin">
        <color theme="1"/>
      </top>
      <bottom style="thin">
        <color indexed="64"/>
      </bottom>
      <diagonal/>
    </border>
    <border>
      <left style="thin">
        <color auto="1"/>
      </left>
      <right style="thin">
        <color auto="1"/>
      </right>
      <top style="thick">
        <color auto="1"/>
      </top>
      <bottom style="thin">
        <color auto="1"/>
      </bottom>
      <diagonal/>
    </border>
    <border>
      <left style="thick">
        <color auto="1"/>
      </left>
      <right style="thin">
        <color auto="1"/>
      </right>
      <top/>
      <bottom style="thick">
        <color auto="1"/>
      </bottom>
      <diagonal/>
    </border>
    <border>
      <left style="thick">
        <color auto="1"/>
      </left>
      <right style="thin">
        <color auto="1"/>
      </right>
      <top style="thick">
        <color auto="1"/>
      </top>
      <bottom/>
      <diagonal/>
    </border>
    <border>
      <left/>
      <right/>
      <top style="thick">
        <color indexed="64"/>
      </top>
      <bottom/>
      <diagonal/>
    </border>
    <border>
      <left/>
      <right/>
      <top style="thin">
        <color theme="0" tint="-0.24994659260841701"/>
      </top>
      <bottom style="thick">
        <color theme="1"/>
      </bottom>
      <diagonal/>
    </border>
    <border>
      <left style="thin">
        <color indexed="64"/>
      </left>
      <right style="thick">
        <color auto="1"/>
      </right>
      <top/>
      <bottom style="thick">
        <color auto="1"/>
      </bottom>
      <diagonal/>
    </border>
    <border>
      <left/>
      <right style="thick">
        <color auto="1"/>
      </right>
      <top/>
      <bottom style="thin">
        <color auto="1"/>
      </bottom>
      <diagonal/>
    </border>
    <border>
      <left/>
      <right style="thick">
        <color auto="1"/>
      </right>
      <top style="thick">
        <color auto="1"/>
      </top>
      <bottom/>
      <diagonal/>
    </border>
    <border>
      <left/>
      <right/>
      <top/>
      <bottom style="thin">
        <color auto="1"/>
      </bottom>
      <diagonal/>
    </border>
    <border>
      <left style="thin">
        <color theme="0" tint="-0.24994659260841701"/>
      </left>
      <right/>
      <top/>
      <bottom style="thick">
        <color theme="1"/>
      </bottom>
      <diagonal/>
    </border>
    <border>
      <left/>
      <right/>
      <top/>
      <bottom style="thick">
        <color indexed="64"/>
      </bottom>
      <diagonal/>
    </border>
    <border>
      <left/>
      <right/>
      <top style="thin">
        <color theme="1"/>
      </top>
      <bottom/>
      <diagonal/>
    </border>
    <border>
      <left/>
      <right/>
      <top style="medium">
        <color theme="1"/>
      </top>
      <bottom style="thin">
        <color theme="0" tint="-0.24994659260841701"/>
      </bottom>
      <diagonal/>
    </border>
    <border>
      <left/>
      <right/>
      <top/>
      <bottom style="medium">
        <color theme="1"/>
      </bottom>
      <diagonal/>
    </border>
    <border>
      <left/>
      <right style="thick">
        <color theme="1"/>
      </right>
      <top style="thick">
        <color theme="1"/>
      </top>
      <bottom style="thin">
        <color theme="1"/>
      </bottom>
      <diagonal/>
    </border>
    <border>
      <left style="thin">
        <color theme="0" tint="-0.24994659260841701"/>
      </left>
      <right/>
      <top/>
      <bottom/>
      <diagonal/>
    </border>
    <border>
      <left/>
      <right style="thin">
        <color theme="0" tint="-0.24994659260841701"/>
      </right>
      <top/>
      <bottom style="thin">
        <color theme="0" tint="-0.24994659260841701"/>
      </bottom>
      <diagonal/>
    </border>
    <border>
      <left style="thick">
        <color theme="1"/>
      </left>
      <right style="thick">
        <color theme="1"/>
      </right>
      <top style="medium">
        <color theme="1"/>
      </top>
      <bottom style="thin">
        <color theme="0" tint="-0.24994659260841701"/>
      </bottom>
      <diagonal/>
    </border>
    <border>
      <left style="thick">
        <color theme="1"/>
      </left>
      <right style="thick">
        <color theme="1"/>
      </right>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ck">
        <color theme="1"/>
      </bottom>
      <diagonal/>
    </border>
    <border>
      <left style="thick">
        <color auto="1"/>
      </left>
      <right style="medium">
        <color auto="1"/>
      </right>
      <top style="thin">
        <color theme="1"/>
      </top>
      <bottom/>
      <diagonal/>
    </border>
    <border>
      <left style="thick">
        <color auto="1"/>
      </left>
      <right style="medium">
        <color auto="1"/>
      </right>
      <top/>
      <bottom/>
      <diagonal/>
    </border>
    <border>
      <left style="medium">
        <color auto="1"/>
      </left>
      <right style="thick">
        <color indexed="64"/>
      </right>
      <top/>
      <bottom/>
      <diagonal/>
    </border>
    <border>
      <left style="thick">
        <color auto="1"/>
      </left>
      <right style="medium">
        <color auto="1"/>
      </right>
      <top/>
      <bottom style="medium">
        <color indexed="64"/>
      </bottom>
      <diagonal/>
    </border>
    <border>
      <left style="thick">
        <color auto="1"/>
      </left>
      <right/>
      <top style="medium">
        <color indexed="64"/>
      </top>
      <bottom style="thin">
        <color theme="0" tint="-0.24994659260841701"/>
      </bottom>
      <diagonal/>
    </border>
    <border>
      <left style="thick">
        <color auto="1"/>
      </left>
      <right/>
      <top style="thin">
        <color theme="0" tint="-0.24994659260841701"/>
      </top>
      <bottom style="thin">
        <color theme="0" tint="-0.24994659260841701"/>
      </bottom>
      <diagonal/>
    </border>
    <border>
      <left style="thick">
        <color auto="1"/>
      </left>
      <right/>
      <top style="thin">
        <color theme="0" tint="-0.24994659260841701"/>
      </top>
      <bottom style="thick">
        <color auto="1"/>
      </bottom>
      <diagonal/>
    </border>
  </borders>
  <cellStyleXfs count="1">
    <xf numFmtId="0" fontId="0" fillId="0" borderId="0"/>
  </cellStyleXfs>
  <cellXfs count="389">
    <xf numFmtId="0" fontId="0" fillId="0" borderId="0" xfId="0"/>
    <xf numFmtId="0" fontId="4" fillId="0" borderId="0" xfId="0" applyFont="1" applyBorder="1" applyAlignment="1" applyProtection="1">
      <alignment horizontal="left" vertical="top" wrapText="1"/>
    </xf>
    <xf numFmtId="0" fontId="1" fillId="0" borderId="0" xfId="0" applyFont="1" applyFill="1" applyAlignment="1" applyProtection="1">
      <alignment horizontal="left" wrapText="1"/>
    </xf>
    <xf numFmtId="0" fontId="0" fillId="0" borderId="0" xfId="0" applyBorder="1"/>
    <xf numFmtId="9" fontId="0" fillId="0" borderId="0" xfId="0" applyNumberFormat="1" applyAlignment="1">
      <alignment horizontal="left"/>
    </xf>
    <xf numFmtId="0" fontId="0" fillId="0" borderId="0" xfId="0" applyFill="1" applyBorder="1"/>
    <xf numFmtId="0" fontId="9" fillId="0" borderId="0" xfId="0" applyFont="1" applyBorder="1" applyAlignment="1">
      <alignment vertical="top" wrapText="1"/>
    </xf>
    <xf numFmtId="0" fontId="10" fillId="0" borderId="14" xfId="0" applyFont="1" applyFill="1" applyBorder="1" applyAlignment="1" applyProtection="1">
      <alignment horizontal="center" vertical="center" wrapText="1"/>
      <protection locked="0"/>
    </xf>
    <xf numFmtId="0" fontId="10" fillId="0" borderId="20" xfId="0" applyFont="1" applyFill="1" applyBorder="1" applyAlignment="1" applyProtection="1">
      <alignment horizontal="center" vertical="center" wrapText="1"/>
      <protection locked="0"/>
    </xf>
    <xf numFmtId="9" fontId="10" fillId="0" borderId="14" xfId="0" applyNumberFormat="1" applyFont="1" applyFill="1" applyBorder="1" applyAlignment="1" applyProtection="1">
      <alignment horizontal="center" vertical="center" wrapText="1"/>
      <protection locked="0"/>
    </xf>
    <xf numFmtId="3" fontId="10" fillId="0" borderId="15" xfId="0" applyNumberFormat="1" applyFont="1" applyFill="1" applyBorder="1" applyAlignment="1" applyProtection="1">
      <alignment horizontal="center" vertical="center" wrapText="1"/>
      <protection locked="0"/>
    </xf>
    <xf numFmtId="0" fontId="10" fillId="0" borderId="15" xfId="0" applyNumberFormat="1" applyFont="1" applyBorder="1" applyAlignment="1" applyProtection="1">
      <alignment horizontal="center" vertical="center" wrapText="1"/>
      <protection locked="0"/>
    </xf>
    <xf numFmtId="0" fontId="10" fillId="0" borderId="14" xfId="0" applyNumberFormat="1" applyFont="1" applyBorder="1" applyAlignment="1" applyProtection="1">
      <alignment horizontal="center" vertical="center" wrapText="1"/>
      <protection locked="0"/>
    </xf>
    <xf numFmtId="0" fontId="10" fillId="0" borderId="14" xfId="0" applyFont="1" applyBorder="1" applyAlignment="1" applyProtection="1">
      <alignment horizontal="center" vertical="center" wrapText="1"/>
      <protection locked="0"/>
    </xf>
    <xf numFmtId="3" fontId="10" fillId="0" borderId="14" xfId="0" applyNumberFormat="1" applyFont="1" applyBorder="1" applyAlignment="1" applyProtection="1">
      <alignment horizontal="center" vertical="center" wrapText="1"/>
      <protection locked="0"/>
    </xf>
    <xf numFmtId="0" fontId="10" fillId="0" borderId="21" xfId="0" applyFont="1" applyBorder="1" applyAlignment="1" applyProtection="1">
      <alignment horizontal="center" vertical="center" wrapText="1"/>
      <protection locked="0"/>
    </xf>
    <xf numFmtId="0" fontId="10" fillId="0" borderId="22" xfId="0" applyFont="1" applyBorder="1" applyAlignment="1" applyProtection="1">
      <alignment horizontal="center" vertical="center" wrapText="1"/>
      <protection locked="0"/>
    </xf>
    <xf numFmtId="3" fontId="10" fillId="0" borderId="21" xfId="0" applyNumberFormat="1" applyFont="1" applyBorder="1" applyAlignment="1" applyProtection="1">
      <alignment horizontal="center" vertical="center" wrapText="1"/>
      <protection locked="0"/>
    </xf>
    <xf numFmtId="0" fontId="10" fillId="0" borderId="22" xfId="0" applyFont="1" applyFill="1" applyBorder="1" applyAlignment="1" applyProtection="1">
      <alignment horizontal="center" vertical="center" wrapText="1"/>
      <protection locked="0"/>
    </xf>
    <xf numFmtId="0" fontId="10" fillId="0" borderId="21" xfId="0" applyFont="1" applyFill="1" applyBorder="1" applyAlignment="1" applyProtection="1">
      <alignment horizontal="center" vertical="center" wrapText="1"/>
      <protection locked="0"/>
    </xf>
    <xf numFmtId="0" fontId="10" fillId="0" borderId="24" xfId="0" applyFont="1" applyFill="1" applyBorder="1" applyAlignment="1" applyProtection="1">
      <alignment horizontal="center" vertical="center" wrapText="1"/>
      <protection locked="0"/>
    </xf>
    <xf numFmtId="0" fontId="10" fillId="0" borderId="26" xfId="0" applyFont="1" applyFill="1" applyBorder="1" applyAlignment="1" applyProtection="1">
      <alignment horizontal="center" vertical="center" wrapText="1"/>
      <protection locked="0"/>
    </xf>
    <xf numFmtId="9" fontId="10" fillId="0" borderId="26" xfId="0" applyNumberFormat="1" applyFont="1" applyFill="1" applyBorder="1" applyAlignment="1" applyProtection="1">
      <alignment horizontal="center" vertical="center" wrapText="1"/>
      <protection locked="0"/>
    </xf>
    <xf numFmtId="3" fontId="10" fillId="0" borderId="26" xfId="0" applyNumberFormat="1" applyFont="1" applyFill="1" applyBorder="1" applyAlignment="1" applyProtection="1">
      <alignment horizontal="center" vertical="center" wrapText="1"/>
      <protection locked="0"/>
    </xf>
    <xf numFmtId="0" fontId="10" fillId="0" borderId="23" xfId="0" applyNumberFormat="1" applyFont="1" applyBorder="1" applyAlignment="1" applyProtection="1">
      <alignment horizontal="center" vertical="center" wrapText="1"/>
      <protection locked="0"/>
    </xf>
    <xf numFmtId="0" fontId="10" fillId="0" borderId="24" xfId="0" applyNumberFormat="1" applyFont="1" applyBorder="1" applyAlignment="1" applyProtection="1">
      <alignment horizontal="center" vertical="center" wrapText="1"/>
      <protection locked="0"/>
    </xf>
    <xf numFmtId="9" fontId="10" fillId="0" borderId="24" xfId="0" applyNumberFormat="1" applyFont="1" applyFill="1" applyBorder="1" applyAlignment="1" applyProtection="1">
      <alignment horizontal="center" vertical="center" wrapText="1"/>
      <protection locked="0"/>
    </xf>
    <xf numFmtId="0" fontId="10" fillId="0" borderId="24" xfId="0" applyFont="1" applyBorder="1" applyAlignment="1" applyProtection="1">
      <alignment horizontal="center" vertical="center" wrapText="1"/>
      <protection locked="0"/>
    </xf>
    <xf numFmtId="3" fontId="10" fillId="0" borderId="24" xfId="0" applyNumberFormat="1" applyFont="1" applyBorder="1" applyAlignment="1" applyProtection="1">
      <alignment horizontal="center" vertical="center" wrapText="1"/>
      <protection locked="0"/>
    </xf>
    <xf numFmtId="0" fontId="10" fillId="0" borderId="28" xfId="0" applyFont="1" applyBorder="1" applyAlignment="1" applyProtection="1">
      <alignment horizontal="center" vertical="center" wrapText="1"/>
      <protection locked="0"/>
    </xf>
    <xf numFmtId="0" fontId="10" fillId="0" borderId="29" xfId="0" applyFont="1" applyBorder="1" applyAlignment="1" applyProtection="1">
      <alignment horizontal="center" vertical="center" wrapText="1"/>
      <protection locked="0"/>
    </xf>
    <xf numFmtId="3" fontId="10" fillId="0" borderId="28" xfId="0" applyNumberFormat="1" applyFont="1" applyBorder="1" applyAlignment="1" applyProtection="1">
      <alignment horizontal="center" vertical="center" wrapText="1"/>
      <protection locked="0"/>
    </xf>
    <xf numFmtId="0" fontId="10" fillId="0" borderId="29" xfId="0" applyFont="1" applyFill="1" applyBorder="1" applyAlignment="1" applyProtection="1">
      <alignment horizontal="center" vertical="center" wrapText="1"/>
      <protection locked="0"/>
    </xf>
    <xf numFmtId="0" fontId="10" fillId="0" borderId="28" xfId="0" applyFont="1" applyFill="1" applyBorder="1" applyAlignment="1" applyProtection="1">
      <alignment horizontal="center" vertical="center" wrapText="1"/>
      <protection locked="0"/>
    </xf>
    <xf numFmtId="0" fontId="2" fillId="0" borderId="0" xfId="0" applyFont="1"/>
    <xf numFmtId="3" fontId="10" fillId="6" borderId="15" xfId="0" applyNumberFormat="1" applyFont="1" applyFill="1" applyBorder="1" applyAlignment="1" applyProtection="1">
      <alignment horizontal="right" vertical="center" wrapText="1" indent="1"/>
    </xf>
    <xf numFmtId="3" fontId="10" fillId="6" borderId="27" xfId="0" applyNumberFormat="1" applyFont="1" applyFill="1" applyBorder="1" applyAlignment="1" applyProtection="1">
      <alignment horizontal="right" vertical="center" wrapText="1" indent="1"/>
    </xf>
    <xf numFmtId="3" fontId="10" fillId="7" borderId="14" xfId="0" applyNumberFormat="1" applyFont="1" applyFill="1" applyBorder="1" applyAlignment="1" applyProtection="1">
      <alignment horizontal="right" vertical="center" wrapText="1" indent="1"/>
    </xf>
    <xf numFmtId="3" fontId="10" fillId="7" borderId="26" xfId="0" applyNumberFormat="1" applyFont="1" applyFill="1" applyBorder="1" applyAlignment="1" applyProtection="1">
      <alignment horizontal="right" vertical="center" wrapText="1" indent="1"/>
    </xf>
    <xf numFmtId="3" fontId="10" fillId="7" borderId="15" xfId="0" applyNumberFormat="1" applyFont="1" applyFill="1" applyBorder="1" applyAlignment="1" applyProtection="1">
      <alignment horizontal="right" vertical="center" wrapText="1" indent="1"/>
    </xf>
    <xf numFmtId="3" fontId="10" fillId="7" borderId="27" xfId="0" applyNumberFormat="1" applyFont="1" applyFill="1" applyBorder="1" applyAlignment="1" applyProtection="1">
      <alignment horizontal="right" vertical="center" wrapText="1" indent="1"/>
    </xf>
    <xf numFmtId="0" fontId="4" fillId="0" borderId="0" xfId="0" applyFont="1" applyFill="1" applyBorder="1" applyAlignment="1" applyProtection="1">
      <alignment horizontal="left" wrapText="1"/>
    </xf>
    <xf numFmtId="0" fontId="7" fillId="3" borderId="32" xfId="0" applyFont="1" applyFill="1" applyBorder="1" applyAlignment="1" applyProtection="1">
      <alignment horizontal="left" vertical="center" wrapText="1"/>
    </xf>
    <xf numFmtId="0" fontId="7" fillId="3" borderId="34" xfId="0" applyFont="1" applyFill="1" applyBorder="1" applyAlignment="1" applyProtection="1">
      <alignment horizontal="left" vertical="center" wrapText="1"/>
    </xf>
    <xf numFmtId="0" fontId="7" fillId="3" borderId="35" xfId="0" applyFont="1" applyFill="1" applyBorder="1" applyAlignment="1" applyProtection="1">
      <alignment horizontal="left" vertical="center" wrapText="1"/>
    </xf>
    <xf numFmtId="0" fontId="8" fillId="3" borderId="2" xfId="0" applyFont="1" applyFill="1" applyBorder="1" applyAlignment="1" applyProtection="1">
      <alignment horizontal="center" wrapText="1"/>
    </xf>
    <xf numFmtId="0" fontId="8" fillId="3" borderId="7" xfId="0" applyFont="1" applyFill="1" applyBorder="1" applyAlignment="1" applyProtection="1">
      <alignment horizontal="center" wrapText="1"/>
    </xf>
    <xf numFmtId="0" fontId="8" fillId="3" borderId="3" xfId="0" applyFont="1" applyFill="1" applyBorder="1" applyAlignment="1" applyProtection="1">
      <alignment horizontal="center" wrapText="1"/>
    </xf>
    <xf numFmtId="0" fontId="8" fillId="3" borderId="8" xfId="0" applyFont="1" applyFill="1" applyBorder="1" applyAlignment="1" applyProtection="1">
      <alignment horizontal="center" wrapText="1"/>
    </xf>
    <xf numFmtId="0" fontId="8" fillId="3" borderId="1" xfId="0" applyFont="1" applyFill="1" applyBorder="1" applyAlignment="1" applyProtection="1">
      <alignment horizontal="center" wrapText="1"/>
    </xf>
    <xf numFmtId="0" fontId="8" fillId="3" borderId="9" xfId="0" applyFont="1" applyFill="1" applyBorder="1" applyAlignment="1" applyProtection="1">
      <alignment horizontal="center" wrapText="1"/>
    </xf>
    <xf numFmtId="0" fontId="14" fillId="0" borderId="0" xfId="0" applyFont="1" applyBorder="1" applyAlignment="1" applyProtection="1">
      <alignment horizontal="left" vertical="top" wrapText="1"/>
    </xf>
    <xf numFmtId="0" fontId="10" fillId="0" borderId="38" xfId="0" applyFont="1" applyFill="1" applyBorder="1" applyAlignment="1" applyProtection="1">
      <alignment horizontal="center" vertical="center" wrapText="1"/>
      <protection locked="0"/>
    </xf>
    <xf numFmtId="0" fontId="10" fillId="0" borderId="20" xfId="0" applyNumberFormat="1" applyFont="1" applyFill="1" applyBorder="1" applyAlignment="1" applyProtection="1">
      <alignment horizontal="center" vertical="center" wrapText="1"/>
      <protection locked="0"/>
    </xf>
    <xf numFmtId="0" fontId="10" fillId="0" borderId="38" xfId="0" applyNumberFormat="1" applyFont="1" applyFill="1" applyBorder="1" applyAlignment="1" applyProtection="1">
      <alignment horizontal="center" vertical="center" wrapText="1"/>
      <protection locked="0"/>
    </xf>
    <xf numFmtId="0" fontId="10" fillId="0" borderId="14" xfId="0" applyNumberFormat="1" applyFont="1" applyFill="1" applyBorder="1" applyAlignment="1" applyProtection="1">
      <alignment horizontal="center" vertical="center" wrapText="1"/>
      <protection locked="0"/>
    </xf>
    <xf numFmtId="0" fontId="10" fillId="0" borderId="26" xfId="0" applyNumberFormat="1" applyFont="1" applyFill="1" applyBorder="1" applyAlignment="1" applyProtection="1">
      <alignment horizontal="center" vertical="center" wrapText="1"/>
      <protection locked="0"/>
    </xf>
    <xf numFmtId="3" fontId="10" fillId="0" borderId="20" xfId="0" applyNumberFormat="1" applyFont="1" applyFill="1" applyBorder="1" applyAlignment="1" applyProtection="1">
      <alignment horizontal="center" vertical="center" wrapText="1"/>
      <protection locked="0"/>
    </xf>
    <xf numFmtId="3" fontId="10" fillId="0" borderId="38" xfId="0" applyNumberFormat="1" applyFont="1" applyFill="1" applyBorder="1" applyAlignment="1" applyProtection="1">
      <alignment horizontal="center" vertical="center" wrapText="1"/>
      <protection locked="0"/>
    </xf>
    <xf numFmtId="3" fontId="18" fillId="4" borderId="12" xfId="0" applyNumberFormat="1" applyFont="1" applyFill="1" applyBorder="1" applyAlignment="1" applyProtection="1">
      <alignment horizontal="center" vertical="center" wrapText="1"/>
    </xf>
    <xf numFmtId="0" fontId="18" fillId="4" borderId="11" xfId="0" applyFont="1" applyFill="1" applyBorder="1" applyAlignment="1" applyProtection="1">
      <alignment horizontal="center" vertical="center" wrapText="1"/>
    </xf>
    <xf numFmtId="0" fontId="18" fillId="4" borderId="12" xfId="0" applyFont="1" applyFill="1" applyBorder="1" applyAlignment="1" applyProtection="1">
      <alignment horizontal="center" vertical="center" wrapText="1"/>
    </xf>
    <xf numFmtId="0" fontId="18" fillId="4" borderId="11" xfId="0" applyNumberFormat="1" applyFont="1" applyFill="1" applyBorder="1" applyAlignment="1" applyProtection="1">
      <alignment horizontal="center" vertical="center" wrapText="1"/>
    </xf>
    <xf numFmtId="0" fontId="18" fillId="4" borderId="12" xfId="0" applyNumberFormat="1" applyFont="1" applyFill="1" applyBorder="1" applyAlignment="1" applyProtection="1">
      <alignment horizontal="center" vertical="center" wrapText="1"/>
    </xf>
    <xf numFmtId="3" fontId="18" fillId="4" borderId="15" xfId="0" applyNumberFormat="1" applyFont="1" applyFill="1" applyBorder="1" applyAlignment="1" applyProtection="1">
      <alignment horizontal="right" vertical="center" wrapText="1" indent="1"/>
    </xf>
    <xf numFmtId="9" fontId="18" fillId="4" borderId="14" xfId="0" applyNumberFormat="1" applyFont="1" applyFill="1" applyBorder="1" applyAlignment="1" applyProtection="1">
      <alignment horizontal="center" vertical="center" wrapText="1"/>
    </xf>
    <xf numFmtId="3" fontId="18" fillId="4" borderId="11" xfId="0" applyNumberFormat="1" applyFont="1" applyFill="1" applyBorder="1" applyAlignment="1" applyProtection="1">
      <alignment horizontal="right" vertical="center" wrapText="1" indent="1"/>
    </xf>
    <xf numFmtId="3" fontId="18" fillId="4" borderId="15" xfId="0" applyNumberFormat="1" applyFont="1" applyFill="1" applyBorder="1" applyAlignment="1" applyProtection="1">
      <alignment horizontal="center" vertical="center" wrapText="1"/>
    </xf>
    <xf numFmtId="9" fontId="18" fillId="4" borderId="11" xfId="0" applyNumberFormat="1" applyFont="1" applyFill="1" applyBorder="1" applyAlignment="1" applyProtection="1">
      <alignment horizontal="center" vertical="center" wrapText="1"/>
    </xf>
    <xf numFmtId="0" fontId="18" fillId="4" borderId="10" xfId="0" applyNumberFormat="1" applyFont="1" applyFill="1" applyBorder="1" applyAlignment="1" applyProtection="1">
      <alignment horizontal="center" vertical="center" wrapText="1"/>
    </xf>
    <xf numFmtId="3" fontId="18" fillId="4" borderId="11" xfId="0" applyNumberFormat="1" applyFont="1" applyFill="1" applyBorder="1" applyAlignment="1" applyProtection="1">
      <alignment horizontal="center" vertical="center" wrapText="1"/>
    </xf>
    <xf numFmtId="0" fontId="18" fillId="4" borderId="13" xfId="0" applyFont="1" applyFill="1" applyBorder="1" applyAlignment="1" applyProtection="1">
      <alignment horizontal="center" vertical="center" wrapText="1"/>
    </xf>
    <xf numFmtId="0" fontId="18" fillId="4" borderId="16" xfId="0" applyFont="1" applyFill="1" applyBorder="1" applyAlignment="1" applyProtection="1">
      <alignment horizontal="center" vertical="center" wrapText="1"/>
    </xf>
    <xf numFmtId="0" fontId="18" fillId="4" borderId="17" xfId="0" applyFont="1" applyFill="1" applyBorder="1" applyAlignment="1" applyProtection="1">
      <alignment horizontal="center" vertical="center" wrapText="1"/>
    </xf>
    <xf numFmtId="0" fontId="18" fillId="4" borderId="18" xfId="0" applyFont="1" applyFill="1" applyBorder="1" applyAlignment="1" applyProtection="1">
      <alignment horizontal="center" vertical="center" wrapText="1"/>
    </xf>
    <xf numFmtId="0" fontId="18" fillId="4" borderId="19" xfId="0" applyFont="1" applyFill="1" applyBorder="1" applyAlignment="1" applyProtection="1">
      <alignment horizontal="center" vertical="center" wrapText="1"/>
    </xf>
    <xf numFmtId="3" fontId="18" fillId="4" borderId="13" xfId="0" applyNumberFormat="1" applyFont="1" applyFill="1" applyBorder="1" applyAlignment="1" applyProtection="1">
      <alignment horizontal="center" vertical="center" wrapText="1"/>
    </xf>
    <xf numFmtId="0" fontId="8" fillId="0" borderId="0" xfId="0" applyFont="1"/>
    <xf numFmtId="0" fontId="18" fillId="4" borderId="43" xfId="0" applyFont="1" applyFill="1" applyBorder="1" applyAlignment="1" applyProtection="1">
      <alignment horizontal="center" vertical="center" wrapText="1"/>
    </xf>
    <xf numFmtId="0" fontId="10" fillId="0" borderId="44" xfId="0" applyFont="1" applyFill="1" applyBorder="1" applyAlignment="1" applyProtection="1">
      <alignment horizontal="center" vertical="center" wrapText="1"/>
      <protection locked="0"/>
    </xf>
    <xf numFmtId="0" fontId="3" fillId="2" borderId="52" xfId="0" applyFont="1" applyFill="1" applyBorder="1" applyAlignment="1" applyProtection="1">
      <alignment wrapText="1"/>
    </xf>
    <xf numFmtId="0" fontId="3" fillId="2" borderId="53" xfId="0" applyFont="1" applyFill="1" applyBorder="1" applyAlignment="1" applyProtection="1">
      <alignment wrapText="1"/>
    </xf>
    <xf numFmtId="0" fontId="7" fillId="2" borderId="54" xfId="0" applyFont="1" applyFill="1" applyBorder="1" applyAlignment="1" applyProtection="1">
      <alignment horizontal="center" wrapText="1"/>
    </xf>
    <xf numFmtId="0" fontId="17" fillId="4" borderId="55" xfId="0" applyFont="1" applyFill="1" applyBorder="1" applyAlignment="1" applyProtection="1">
      <alignment horizontal="center" vertical="center" wrapText="1"/>
    </xf>
    <xf numFmtId="49" fontId="10" fillId="0" borderId="56" xfId="0" applyNumberFormat="1" applyFont="1" applyFill="1" applyBorder="1" applyAlignment="1" applyProtection="1">
      <alignment horizontal="center" vertical="center" wrapText="1"/>
      <protection locked="0"/>
    </xf>
    <xf numFmtId="49" fontId="10" fillId="0" borderId="57" xfId="0" applyNumberFormat="1" applyFont="1" applyFill="1" applyBorder="1" applyAlignment="1" applyProtection="1">
      <alignment horizontal="center" vertical="center" wrapText="1"/>
      <protection locked="0"/>
    </xf>
    <xf numFmtId="3" fontId="10" fillId="0" borderId="15" xfId="0" applyNumberFormat="1" applyFont="1" applyFill="1" applyBorder="1" applyAlignment="1" applyProtection="1">
      <alignment horizontal="right" vertical="center" wrapText="1" indent="1"/>
      <protection locked="0"/>
    </xf>
    <xf numFmtId="3" fontId="10" fillId="0" borderId="27" xfId="0" applyNumberFormat="1" applyFont="1" applyFill="1" applyBorder="1" applyAlignment="1" applyProtection="1">
      <alignment horizontal="right" vertical="center" wrapText="1" indent="1"/>
      <protection locked="0"/>
    </xf>
    <xf numFmtId="0" fontId="12" fillId="8" borderId="0" xfId="0" applyFont="1" applyFill="1" applyBorder="1" applyAlignment="1" applyProtection="1">
      <alignment horizontal="center" wrapText="1"/>
    </xf>
    <xf numFmtId="0" fontId="18" fillId="4" borderId="66" xfId="0" applyFont="1" applyFill="1" applyBorder="1" applyAlignment="1" applyProtection="1">
      <alignment horizontal="center" vertical="center" wrapText="1"/>
    </xf>
    <xf numFmtId="0" fontId="18" fillId="4" borderId="67" xfId="0" applyNumberFormat="1" applyFont="1" applyFill="1" applyBorder="1" applyAlignment="1" applyProtection="1">
      <alignment horizontal="center" vertical="center" wrapText="1"/>
    </xf>
    <xf numFmtId="0" fontId="10" fillId="0" borderId="68" xfId="0" applyFont="1" applyFill="1" applyBorder="1" applyAlignment="1" applyProtection="1">
      <alignment horizontal="center" vertical="center" wrapText="1"/>
      <protection locked="0"/>
    </xf>
    <xf numFmtId="0" fontId="10" fillId="0" borderId="69" xfId="0" applyNumberFormat="1" applyFont="1" applyFill="1" applyBorder="1" applyAlignment="1" applyProtection="1">
      <alignment horizontal="center" vertical="center" wrapText="1"/>
      <protection locked="0"/>
    </xf>
    <xf numFmtId="0" fontId="10" fillId="0" borderId="70" xfId="0" applyFont="1" applyFill="1" applyBorder="1" applyAlignment="1" applyProtection="1">
      <alignment horizontal="center" vertical="center" wrapText="1"/>
      <protection locked="0"/>
    </xf>
    <xf numFmtId="0" fontId="10" fillId="0" borderId="71" xfId="0" applyNumberFormat="1" applyFont="1" applyFill="1" applyBorder="1" applyAlignment="1" applyProtection="1">
      <alignment horizontal="center" vertical="center" wrapText="1"/>
      <protection locked="0"/>
    </xf>
    <xf numFmtId="0" fontId="18" fillId="4" borderId="72" xfId="0" applyFont="1" applyFill="1" applyBorder="1" applyAlignment="1" applyProtection="1">
      <alignment horizontal="center" vertical="center" wrapText="1"/>
    </xf>
    <xf numFmtId="0" fontId="10" fillId="0" borderId="73" xfId="0" applyFont="1" applyFill="1" applyBorder="1" applyAlignment="1" applyProtection="1">
      <alignment horizontal="center" vertical="center" wrapText="1"/>
      <protection locked="0"/>
    </xf>
    <xf numFmtId="0" fontId="10" fillId="0" borderId="74" xfId="0" applyFont="1" applyFill="1" applyBorder="1" applyAlignment="1" applyProtection="1">
      <alignment horizontal="center" vertical="center" wrapText="1"/>
      <protection locked="0"/>
    </xf>
    <xf numFmtId="0" fontId="0" fillId="0" borderId="0" xfId="0" applyAlignment="1">
      <alignment horizontal="left"/>
    </xf>
    <xf numFmtId="0" fontId="6" fillId="5" borderId="34" xfId="0" applyFont="1" applyFill="1" applyBorder="1" applyAlignment="1" applyProtection="1">
      <alignment horizontal="left" vertical="center" wrapText="1"/>
    </xf>
    <xf numFmtId="0" fontId="6" fillId="5" borderId="35" xfId="0" applyFont="1" applyFill="1" applyBorder="1" applyAlignment="1" applyProtection="1">
      <alignment horizontal="left" vertical="center" wrapText="1"/>
    </xf>
    <xf numFmtId="0" fontId="6" fillId="5" borderId="51" xfId="0" applyFont="1" applyFill="1" applyBorder="1" applyAlignment="1" applyProtection="1">
      <alignment horizontal="center" vertical="center" wrapText="1"/>
    </xf>
    <xf numFmtId="0" fontId="6" fillId="5" borderId="47" xfId="0" applyFont="1" applyFill="1" applyBorder="1" applyAlignment="1" applyProtection="1">
      <alignment horizontal="center" vertical="center" wrapText="1"/>
    </xf>
    <xf numFmtId="0" fontId="6" fillId="5" borderId="61" xfId="0" applyFont="1" applyFill="1" applyBorder="1" applyAlignment="1" applyProtection="1">
      <alignment horizontal="center" vertical="center" wrapText="1"/>
    </xf>
    <xf numFmtId="0" fontId="18" fillId="0" borderId="37" xfId="0" applyFont="1" applyFill="1" applyBorder="1" applyAlignment="1" applyProtection="1">
      <alignment horizontal="center" vertical="center" wrapText="1"/>
    </xf>
    <xf numFmtId="0" fontId="18" fillId="4" borderId="26" xfId="0" applyFont="1" applyFill="1" applyBorder="1" applyAlignment="1" applyProtection="1">
      <alignment horizontal="center" vertical="center" wrapText="1"/>
    </xf>
    <xf numFmtId="0" fontId="8" fillId="3" borderId="85" xfId="0" applyFont="1" applyFill="1" applyBorder="1" applyAlignment="1" applyProtection="1">
      <alignment horizontal="center" wrapText="1"/>
    </xf>
    <xf numFmtId="0" fontId="8" fillId="3" borderId="41" xfId="0" applyFont="1" applyFill="1" applyBorder="1" applyAlignment="1" applyProtection="1">
      <alignment horizontal="center" wrapText="1"/>
    </xf>
    <xf numFmtId="0" fontId="8" fillId="3" borderId="42" xfId="0" applyFont="1" applyFill="1" applyBorder="1" applyAlignment="1" applyProtection="1">
      <alignment horizontal="center" wrapText="1"/>
    </xf>
    <xf numFmtId="0" fontId="10" fillId="0" borderId="15" xfId="0" applyFont="1" applyBorder="1" applyAlignment="1" applyProtection="1">
      <alignment horizontal="center" vertical="center" wrapText="1"/>
      <protection locked="0"/>
    </xf>
    <xf numFmtId="0" fontId="10" fillId="0" borderId="23" xfId="0" applyFont="1" applyBorder="1" applyAlignment="1" applyProtection="1">
      <alignment horizontal="center" vertical="center" wrapText="1"/>
      <protection locked="0"/>
    </xf>
    <xf numFmtId="0" fontId="10" fillId="0" borderId="20" xfId="0" applyFont="1" applyBorder="1" applyAlignment="1" applyProtection="1">
      <alignment horizontal="center" vertical="center" wrapText="1"/>
      <protection locked="0"/>
    </xf>
    <xf numFmtId="0" fontId="10" fillId="0" borderId="25" xfId="0" applyFont="1" applyBorder="1" applyAlignment="1" applyProtection="1">
      <alignment horizontal="center" vertical="center" wrapText="1"/>
      <protection locked="0"/>
    </xf>
    <xf numFmtId="0" fontId="10" fillId="0" borderId="92" xfId="0" applyFont="1" applyBorder="1" applyAlignment="1" applyProtection="1">
      <alignment horizontal="center" vertical="center" wrapText="1"/>
      <protection locked="0"/>
    </xf>
    <xf numFmtId="0" fontId="10" fillId="0" borderId="94" xfId="0" applyFont="1" applyBorder="1" applyAlignment="1" applyProtection="1">
      <alignment horizontal="center" vertical="center" wrapText="1"/>
      <protection locked="0"/>
    </xf>
    <xf numFmtId="0" fontId="3" fillId="0" borderId="0" xfId="0" applyNumberFormat="1" applyFont="1" applyAlignment="1">
      <alignment horizontal="center" vertical="center" wrapText="1"/>
    </xf>
    <xf numFmtId="0" fontId="0" fillId="0" borderId="0" xfId="0" applyNumberFormat="1" applyFont="1" applyBorder="1" applyAlignment="1">
      <alignment horizontal="right" vertical="center" wrapText="1"/>
    </xf>
    <xf numFmtId="0" fontId="2" fillId="0" borderId="0" xfId="0" applyNumberFormat="1" applyFont="1" applyAlignment="1">
      <alignment horizontal="left" vertical="center" wrapText="1"/>
    </xf>
    <xf numFmtId="0" fontId="3" fillId="0" borderId="100" xfId="0" applyNumberFormat="1" applyFont="1" applyBorder="1" applyAlignment="1">
      <alignment horizontal="center" vertical="center" wrapText="1"/>
    </xf>
    <xf numFmtId="0" fontId="3" fillId="0" borderId="101" xfId="0" applyNumberFormat="1" applyFont="1" applyBorder="1" applyAlignment="1">
      <alignment horizontal="center" vertical="center" wrapText="1"/>
    </xf>
    <xf numFmtId="165" fontId="2" fillId="0" borderId="0" xfId="0" applyNumberFormat="1" applyFont="1" applyAlignment="1">
      <alignment horizontal="right" vertical="center" wrapText="1"/>
    </xf>
    <xf numFmtId="0" fontId="2" fillId="9" borderId="109" xfId="0" applyNumberFormat="1" applyFont="1" applyFill="1" applyBorder="1" applyAlignment="1">
      <alignment horizontal="left" vertical="center" wrapText="1"/>
    </xf>
    <xf numFmtId="42" fontId="10" fillId="0" borderId="91" xfId="0" applyNumberFormat="1" applyFont="1" applyBorder="1" applyAlignment="1" applyProtection="1">
      <alignment horizontal="center" vertical="center" wrapText="1"/>
      <protection locked="0"/>
    </xf>
    <xf numFmtId="42" fontId="10" fillId="0" borderId="93" xfId="0" applyNumberFormat="1" applyFont="1" applyBorder="1" applyAlignment="1" applyProtection="1">
      <alignment horizontal="center" vertical="center" wrapText="1"/>
      <protection locked="0"/>
    </xf>
    <xf numFmtId="166" fontId="10" fillId="0" borderId="14" xfId="0" applyNumberFormat="1" applyFont="1" applyBorder="1" applyAlignment="1" applyProtection="1">
      <alignment horizontal="center" vertical="center" wrapText="1"/>
      <protection locked="0"/>
    </xf>
    <xf numFmtId="166" fontId="10" fillId="0" borderId="24" xfId="0" applyNumberFormat="1" applyFont="1" applyBorder="1" applyAlignment="1" applyProtection="1">
      <alignment horizontal="center" vertical="center" wrapText="1"/>
      <protection locked="0"/>
    </xf>
    <xf numFmtId="165" fontId="2" fillId="9" borderId="119" xfId="0" applyNumberFormat="1" applyFont="1" applyFill="1" applyBorder="1" applyAlignment="1">
      <alignment horizontal="center" vertical="center" wrapText="1"/>
    </xf>
    <xf numFmtId="165" fontId="2" fillId="0" borderId="106" xfId="0" applyNumberFormat="1" applyFont="1" applyFill="1" applyBorder="1" applyAlignment="1">
      <alignment horizontal="center" vertical="center" wrapText="1"/>
    </xf>
    <xf numFmtId="165" fontId="2" fillId="0" borderId="106" xfId="0" applyNumberFormat="1" applyFont="1" applyFill="1" applyBorder="1" applyAlignment="1">
      <alignment horizontal="left" vertical="center" wrapText="1"/>
    </xf>
    <xf numFmtId="165" fontId="2" fillId="0" borderId="83" xfId="0" applyNumberFormat="1" applyFont="1" applyFill="1" applyBorder="1" applyAlignment="1">
      <alignment horizontal="left" vertical="center" wrapText="1"/>
    </xf>
    <xf numFmtId="165" fontId="2" fillId="0" borderId="106" xfId="0" applyNumberFormat="1" applyFont="1" applyFill="1" applyBorder="1" applyAlignment="1">
      <alignment vertical="center" wrapText="1"/>
    </xf>
    <xf numFmtId="165" fontId="2" fillId="0" borderId="109" xfId="0" applyNumberFormat="1" applyFont="1" applyFill="1" applyBorder="1" applyAlignment="1">
      <alignment vertical="center" wrapText="1"/>
    </xf>
    <xf numFmtId="0" fontId="2" fillId="0" borderId="109" xfId="0" applyNumberFormat="1" applyFont="1" applyFill="1" applyBorder="1" applyAlignment="1">
      <alignment horizontal="left" vertical="center" wrapText="1"/>
    </xf>
    <xf numFmtId="165" fontId="0" fillId="9" borderId="1" xfId="0" applyNumberFormat="1" applyFont="1" applyFill="1" applyBorder="1" applyAlignment="1">
      <alignment horizontal="left" vertical="center" wrapText="1"/>
    </xf>
    <xf numFmtId="0" fontId="2" fillId="0" borderId="110" xfId="0" applyNumberFormat="1" applyFont="1" applyFill="1" applyBorder="1" applyAlignment="1">
      <alignment horizontal="center" vertical="center" wrapText="1"/>
    </xf>
    <xf numFmtId="165" fontId="0" fillId="0" borderId="1" xfId="0" applyNumberFormat="1" applyFont="1" applyFill="1" applyBorder="1" applyAlignment="1">
      <alignment horizontal="left" vertical="center" wrapText="1"/>
    </xf>
    <xf numFmtId="165" fontId="0" fillId="0" borderId="2" xfId="0" applyNumberFormat="1" applyFont="1" applyFill="1" applyBorder="1" applyAlignment="1">
      <alignment horizontal="left" vertical="center" wrapText="1"/>
    </xf>
    <xf numFmtId="165" fontId="0" fillId="0" borderId="3" xfId="0" applyNumberFormat="1" applyFont="1" applyFill="1" applyBorder="1" applyAlignment="1">
      <alignment horizontal="left" vertical="center" wrapText="1"/>
    </xf>
    <xf numFmtId="165" fontId="2" fillId="0" borderId="119" xfId="0" applyNumberFormat="1" applyFont="1" applyFill="1" applyBorder="1" applyAlignment="1">
      <alignment horizontal="center" vertical="center" wrapText="1"/>
    </xf>
    <xf numFmtId="165" fontId="2" fillId="0" borderId="109" xfId="0" applyNumberFormat="1" applyFont="1" applyFill="1" applyBorder="1" applyAlignment="1">
      <alignment horizontal="center" vertical="center" wrapText="1"/>
    </xf>
    <xf numFmtId="0" fontId="10" fillId="0" borderId="122" xfId="0" applyFont="1" applyFill="1" applyBorder="1" applyAlignment="1" applyProtection="1">
      <alignment horizontal="center" vertical="center" wrapText="1"/>
      <protection locked="0"/>
    </xf>
    <xf numFmtId="0" fontId="2" fillId="0" borderId="110" xfId="0" applyNumberFormat="1" applyFont="1" applyFill="1" applyBorder="1" applyAlignment="1">
      <alignment horizontal="center" vertical="center" wrapText="1"/>
    </xf>
    <xf numFmtId="0" fontId="6" fillId="5" borderId="30" xfId="0" applyFont="1" applyFill="1" applyBorder="1" applyAlignment="1" applyProtection="1">
      <alignment horizontal="left" vertical="center" wrapText="1"/>
    </xf>
    <xf numFmtId="0" fontId="2" fillId="0" borderId="110" xfId="0" applyNumberFormat="1" applyFont="1" applyFill="1" applyBorder="1" applyAlignment="1">
      <alignment horizontal="center" vertical="center" wrapText="1"/>
    </xf>
    <xf numFmtId="0" fontId="4" fillId="0" borderId="0" xfId="0" applyFont="1" applyFill="1" applyBorder="1" applyAlignment="1" applyProtection="1"/>
    <xf numFmtId="49" fontId="24" fillId="0" borderId="56" xfId="0" applyNumberFormat="1" applyFont="1" applyFill="1" applyBorder="1" applyAlignment="1" applyProtection="1">
      <alignment horizontal="center" vertical="center" wrapText="1"/>
      <protection locked="0"/>
    </xf>
    <xf numFmtId="49" fontId="24" fillId="0" borderId="57" xfId="0" applyNumberFormat="1" applyFont="1" applyFill="1" applyBorder="1" applyAlignment="1" applyProtection="1">
      <alignment horizontal="center" vertical="center" wrapText="1"/>
      <protection locked="0"/>
    </xf>
    <xf numFmtId="0" fontId="6" fillId="3" borderId="95" xfId="0" applyFont="1" applyFill="1" applyBorder="1" applyAlignment="1" applyProtection="1">
      <alignment horizontal="center" vertical="center" wrapText="1"/>
    </xf>
    <xf numFmtId="0" fontId="0" fillId="0" borderId="0" xfId="0" applyProtection="1"/>
    <xf numFmtId="49" fontId="17" fillId="4" borderId="55" xfId="0" applyNumberFormat="1" applyFont="1" applyFill="1" applyBorder="1" applyAlignment="1" applyProtection="1">
      <alignment horizontal="center" vertical="center"/>
    </xf>
    <xf numFmtId="49" fontId="18" fillId="4" borderId="66" xfId="0" applyNumberFormat="1" applyFont="1" applyFill="1" applyBorder="1" applyAlignment="1" applyProtection="1">
      <alignment horizontal="center" vertical="center"/>
    </xf>
    <xf numFmtId="49" fontId="18" fillId="4" borderId="43" xfId="0" applyNumberFormat="1" applyFont="1" applyFill="1" applyBorder="1" applyAlignment="1" applyProtection="1">
      <alignment horizontal="center" vertical="center"/>
    </xf>
    <xf numFmtId="49" fontId="18" fillId="4" borderId="12" xfId="0" applyNumberFormat="1" applyFont="1" applyFill="1" applyBorder="1" applyAlignment="1" applyProtection="1">
      <alignment horizontal="center" vertical="center"/>
    </xf>
    <xf numFmtId="49" fontId="18" fillId="4" borderId="72" xfId="0" applyNumberFormat="1" applyFont="1" applyFill="1" applyBorder="1" applyAlignment="1" applyProtection="1">
      <alignment horizontal="center" vertical="center"/>
    </xf>
    <xf numFmtId="49" fontId="18" fillId="4" borderId="11" xfId="0" applyNumberFormat="1" applyFont="1" applyFill="1" applyBorder="1" applyAlignment="1" applyProtection="1">
      <alignment horizontal="center" vertical="center"/>
    </xf>
    <xf numFmtId="49" fontId="18" fillId="4" borderId="67" xfId="0" applyNumberFormat="1" applyFont="1" applyFill="1" applyBorder="1" applyAlignment="1" applyProtection="1">
      <alignment horizontal="center" vertical="center"/>
    </xf>
    <xf numFmtId="49" fontId="18" fillId="4" borderId="15" xfId="0" applyNumberFormat="1" applyFont="1" applyFill="1" applyBorder="1" applyAlignment="1" applyProtection="1">
      <alignment horizontal="center" vertical="center"/>
    </xf>
    <xf numFmtId="49" fontId="18" fillId="4" borderId="10" xfId="0" applyNumberFormat="1" applyFont="1" applyFill="1" applyBorder="1" applyAlignment="1" applyProtection="1">
      <alignment horizontal="center" vertical="center"/>
    </xf>
    <xf numFmtId="49" fontId="18" fillId="4" borderId="19" xfId="0" applyNumberFormat="1" applyFont="1" applyFill="1" applyBorder="1" applyAlignment="1" applyProtection="1">
      <alignment horizontal="center" vertical="center"/>
    </xf>
    <xf numFmtId="49" fontId="18" fillId="4" borderId="90" xfId="0" applyNumberFormat="1" applyFont="1" applyFill="1" applyBorder="1" applyAlignment="1" applyProtection="1">
      <alignment horizontal="center" vertical="center"/>
    </xf>
    <xf numFmtId="49" fontId="8" fillId="0" borderId="0" xfId="0" applyNumberFormat="1" applyFont="1" applyAlignment="1" applyProtection="1">
      <alignment horizontal="center"/>
    </xf>
    <xf numFmtId="165" fontId="2" fillId="9" borderId="106" xfId="0" applyNumberFormat="1" applyFont="1" applyFill="1" applyBorder="1" applyAlignment="1">
      <alignment horizontal="left" vertical="center" wrapText="1"/>
    </xf>
    <xf numFmtId="165" fontId="0" fillId="9" borderId="111" xfId="0" applyNumberFormat="1" applyFont="1" applyFill="1" applyBorder="1" applyAlignment="1">
      <alignment horizontal="left" vertical="center" wrapText="1"/>
    </xf>
    <xf numFmtId="0" fontId="2" fillId="9" borderId="107" xfId="0" applyNumberFormat="1" applyFont="1" applyFill="1" applyBorder="1" applyAlignment="1">
      <alignment horizontal="left" vertical="center" wrapText="1"/>
    </xf>
    <xf numFmtId="165" fontId="2" fillId="9" borderId="109" xfId="0" applyNumberFormat="1" applyFont="1" applyFill="1" applyBorder="1" applyAlignment="1">
      <alignment horizontal="left" vertical="center" wrapText="1"/>
    </xf>
    <xf numFmtId="0" fontId="2" fillId="9" borderId="123" xfId="0" applyNumberFormat="1" applyFont="1" applyFill="1" applyBorder="1" applyAlignment="1">
      <alignment horizontal="left" vertical="center" wrapText="1"/>
    </xf>
    <xf numFmtId="165" fontId="7" fillId="9" borderId="126" xfId="0" applyNumberFormat="1" applyFont="1" applyFill="1" applyBorder="1" applyAlignment="1">
      <alignment horizontal="center" wrapText="1"/>
    </xf>
    <xf numFmtId="165" fontId="7" fillId="9" borderId="124" xfId="0" applyNumberFormat="1" applyFont="1" applyFill="1" applyBorder="1" applyAlignment="1">
      <alignment horizontal="center" wrapText="1"/>
    </xf>
    <xf numFmtId="165" fontId="22" fillId="9" borderId="102" xfId="0" applyNumberFormat="1" applyFont="1" applyFill="1" applyBorder="1" applyAlignment="1">
      <alignment horizontal="right" vertical="center" wrapText="1"/>
    </xf>
    <xf numFmtId="165" fontId="22" fillId="9" borderId="121" xfId="0" applyNumberFormat="1" applyFont="1" applyFill="1" applyBorder="1" applyAlignment="1">
      <alignment horizontal="left" vertical="center" wrapText="1"/>
    </xf>
    <xf numFmtId="165" fontId="22" fillId="9" borderId="121" xfId="0" applyNumberFormat="1" applyFont="1" applyFill="1" applyBorder="1" applyAlignment="1">
      <alignment horizontal="right" vertical="center" wrapText="1"/>
    </xf>
    <xf numFmtId="9" fontId="18" fillId="4" borderId="14" xfId="0" applyNumberFormat="1" applyFont="1" applyFill="1" applyBorder="1" applyAlignment="1" applyProtection="1">
      <alignment horizontal="center" vertical="center"/>
    </xf>
    <xf numFmtId="3" fontId="18" fillId="4" borderId="11" xfId="0" applyNumberFormat="1" applyFont="1" applyFill="1" applyBorder="1" applyAlignment="1" applyProtection="1">
      <alignment horizontal="center" vertical="center"/>
    </xf>
    <xf numFmtId="9" fontId="18" fillId="4" borderId="11" xfId="0" applyNumberFormat="1" applyFont="1" applyFill="1" applyBorder="1" applyAlignment="1" applyProtection="1">
      <alignment horizontal="center" vertical="center"/>
    </xf>
    <xf numFmtId="0" fontId="23" fillId="5" borderId="41" xfId="0" applyFont="1" applyFill="1" applyBorder="1" applyAlignment="1" applyProtection="1">
      <alignment horizontal="center" vertical="center" wrapText="1"/>
    </xf>
    <xf numFmtId="3" fontId="18" fillId="4" borderId="15" xfId="0" applyNumberFormat="1" applyFont="1" applyFill="1" applyBorder="1" applyAlignment="1" applyProtection="1">
      <alignment horizontal="right" vertical="center" indent="1"/>
    </xf>
    <xf numFmtId="3" fontId="18" fillId="4" borderId="11" xfId="0" applyNumberFormat="1" applyFont="1" applyFill="1" applyBorder="1" applyAlignment="1" applyProtection="1">
      <alignment horizontal="right" vertical="center" indent="1"/>
    </xf>
    <xf numFmtId="166" fontId="18" fillId="4" borderId="11" xfId="0" applyNumberFormat="1" applyFont="1" applyFill="1" applyBorder="1" applyAlignment="1" applyProtection="1">
      <alignment horizontal="center" vertical="center"/>
    </xf>
    <xf numFmtId="42" fontId="18" fillId="4" borderId="89" xfId="0" applyNumberFormat="1" applyFont="1" applyFill="1" applyBorder="1" applyAlignment="1" applyProtection="1">
      <alignment horizontal="center" vertical="center"/>
    </xf>
    <xf numFmtId="3" fontId="18" fillId="4" borderId="12" xfId="0" applyNumberFormat="1" applyFont="1" applyFill="1" applyBorder="1" applyAlignment="1" applyProtection="1">
      <alignment horizontal="center" vertical="center"/>
    </xf>
    <xf numFmtId="0" fontId="0" fillId="0" borderId="0" xfId="0" applyFill="1"/>
    <xf numFmtId="0" fontId="0" fillId="0" borderId="0" xfId="0" applyAlignment="1">
      <alignment horizontal="left" vertical="center"/>
    </xf>
    <xf numFmtId="0" fontId="0" fillId="0" borderId="75" xfId="0" applyFont="1" applyBorder="1" applyAlignment="1">
      <alignment horizontal="left" vertical="center"/>
    </xf>
    <xf numFmtId="0" fontId="0" fillId="0" borderId="0" xfId="0" applyFont="1" applyBorder="1" applyAlignment="1">
      <alignment horizontal="center" vertical="center"/>
    </xf>
    <xf numFmtId="0" fontId="0" fillId="0" borderId="75" xfId="0" applyBorder="1"/>
    <xf numFmtId="0" fontId="6" fillId="5" borderId="47" xfId="0" applyFont="1" applyFill="1" applyBorder="1" applyAlignment="1" applyProtection="1">
      <alignment horizontal="center" vertical="center" wrapText="1"/>
    </xf>
    <xf numFmtId="0" fontId="23" fillId="5" borderId="41" xfId="0" applyFont="1" applyFill="1" applyBorder="1" applyAlignment="1" applyProtection="1">
      <alignment horizontal="center" wrapText="1"/>
    </xf>
    <xf numFmtId="0" fontId="23" fillId="5" borderId="2" xfId="0" applyFont="1" applyFill="1" applyBorder="1" applyAlignment="1" applyProtection="1">
      <alignment horizontal="center" wrapText="1"/>
    </xf>
    <xf numFmtId="0" fontId="23" fillId="5" borderId="7" xfId="0" applyFont="1" applyFill="1" applyBorder="1" applyAlignment="1" applyProtection="1">
      <alignment horizontal="center" wrapText="1"/>
    </xf>
    <xf numFmtId="0" fontId="19" fillId="5" borderId="59" xfId="0" applyFont="1" applyFill="1" applyBorder="1" applyAlignment="1" applyProtection="1">
      <alignment horizontal="right" vertical="center" wrapText="1"/>
    </xf>
    <xf numFmtId="164" fontId="6" fillId="0" borderId="0" xfId="0" applyNumberFormat="1" applyFont="1" applyFill="1" applyBorder="1" applyAlignment="1" applyProtection="1">
      <alignment horizontal="center" vertical="center" wrapText="1"/>
      <protection locked="0"/>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Fill="1" applyBorder="1" applyAlignment="1" applyProtection="1">
      <alignment horizontal="center" vertical="center" wrapText="1"/>
    </xf>
    <xf numFmtId="0" fontId="0" fillId="0" borderId="0" xfId="0" applyFont="1" applyBorder="1" applyAlignment="1">
      <alignment horizontal="left" vertical="center"/>
    </xf>
    <xf numFmtId="1" fontId="0" fillId="0" borderId="0" xfId="0" applyNumberFormat="1" applyFont="1" applyAlignment="1">
      <alignment vertical="center"/>
    </xf>
    <xf numFmtId="1" fontId="0" fillId="0" borderId="0" xfId="0" applyNumberFormat="1" applyFont="1" applyFill="1" applyBorder="1" applyAlignment="1" applyProtection="1">
      <alignment horizontal="center" vertical="center" wrapText="1"/>
      <protection locked="0"/>
    </xf>
    <xf numFmtId="10" fontId="8" fillId="5" borderId="30" xfId="0" quotePrefix="1" applyNumberFormat="1" applyFont="1" applyFill="1" applyBorder="1" applyAlignment="1" applyProtection="1">
      <alignment horizontal="left" vertical="center" wrapText="1"/>
    </xf>
    <xf numFmtId="49" fontId="18" fillId="0" borderId="130" xfId="0" applyNumberFormat="1" applyFont="1" applyFill="1" applyBorder="1" applyAlignment="1" applyProtection="1">
      <alignment horizontal="center" vertical="center"/>
    </xf>
    <xf numFmtId="3" fontId="18" fillId="4" borderId="68" xfId="0" applyNumberFormat="1" applyFont="1" applyFill="1" applyBorder="1" applyAlignment="1" applyProtection="1">
      <alignment horizontal="right" vertical="center" indent="1"/>
    </xf>
    <xf numFmtId="3" fontId="10" fillId="0" borderId="68" xfId="0" applyNumberFormat="1" applyFont="1" applyFill="1" applyBorder="1" applyAlignment="1" applyProtection="1">
      <alignment horizontal="right" vertical="center" wrapText="1" indent="1"/>
      <protection locked="0"/>
    </xf>
    <xf numFmtId="3" fontId="10" fillId="0" borderId="70" xfId="0" applyNumberFormat="1" applyFont="1" applyFill="1" applyBorder="1" applyAlignment="1" applyProtection="1">
      <alignment horizontal="right" vertical="center" wrapText="1" indent="1"/>
      <protection locked="0"/>
    </xf>
    <xf numFmtId="0" fontId="29" fillId="4" borderId="0" xfId="0" applyFont="1" applyFill="1" applyAlignment="1">
      <alignment horizontal="right" vertical="center"/>
    </xf>
    <xf numFmtId="0" fontId="0" fillId="5" borderId="59" xfId="0" applyFill="1" applyBorder="1" applyProtection="1"/>
    <xf numFmtId="0" fontId="0" fillId="0" borderId="0" xfId="0" applyFont="1" applyAlignment="1">
      <alignment horizontal="center" vertical="center"/>
    </xf>
    <xf numFmtId="49" fontId="18" fillId="4" borderId="134" xfId="0" applyNumberFormat="1" applyFont="1" applyFill="1" applyBorder="1" applyAlignment="1" applyProtection="1">
      <alignment horizontal="center" vertical="center"/>
    </xf>
    <xf numFmtId="1" fontId="0" fillId="0" borderId="0" xfId="0" applyNumberFormat="1" applyAlignment="1">
      <alignment horizontal="center" vertical="center"/>
    </xf>
    <xf numFmtId="0" fontId="0" fillId="0" borderId="0" xfId="0" applyAlignment="1">
      <alignment horizontal="center" vertical="center"/>
    </xf>
    <xf numFmtId="0" fontId="18" fillId="4" borderId="135" xfId="0" applyFont="1" applyFill="1" applyBorder="1" applyAlignment="1" applyProtection="1">
      <alignment horizontal="center" vertical="center" wrapText="1"/>
    </xf>
    <xf numFmtId="0" fontId="0" fillId="2" borderId="136" xfId="0" applyFill="1" applyBorder="1" applyProtection="1"/>
    <xf numFmtId="1" fontId="10" fillId="0" borderId="20" xfId="0" applyNumberFormat="1" applyFont="1" applyFill="1" applyBorder="1" applyAlignment="1" applyProtection="1">
      <alignment horizontal="center" vertical="center" wrapText="1"/>
    </xf>
    <xf numFmtId="1" fontId="10" fillId="0" borderId="38" xfId="0" applyNumberFormat="1" applyFont="1" applyFill="1" applyBorder="1" applyAlignment="1" applyProtection="1">
      <alignment horizontal="center" vertical="center" wrapText="1"/>
    </xf>
    <xf numFmtId="1" fontId="10" fillId="0" borderId="44" xfId="0" applyNumberFormat="1" applyFont="1" applyFill="1" applyBorder="1" applyAlignment="1" applyProtection="1">
      <alignment horizontal="center" vertical="center" wrapText="1"/>
    </xf>
    <xf numFmtId="0" fontId="10" fillId="0" borderId="44" xfId="0" applyNumberFormat="1" applyFont="1" applyFill="1" applyBorder="1" applyAlignment="1" applyProtection="1">
      <alignment horizontal="center" vertical="center" wrapText="1"/>
    </xf>
    <xf numFmtId="0" fontId="10" fillId="0" borderId="122" xfId="0" applyNumberFormat="1" applyFont="1" applyFill="1" applyBorder="1" applyAlignment="1" applyProtection="1">
      <alignment horizontal="center" vertical="center" wrapText="1"/>
    </xf>
    <xf numFmtId="0" fontId="0" fillId="11" borderId="0" xfId="0" applyFont="1" applyFill="1" applyAlignment="1">
      <alignment horizontal="center" vertical="center"/>
    </xf>
    <xf numFmtId="0" fontId="0" fillId="11" borderId="0" xfId="0" applyFill="1" applyAlignment="1">
      <alignment horizontal="center"/>
    </xf>
    <xf numFmtId="1" fontId="6" fillId="0" borderId="0" xfId="0" applyNumberFormat="1" applyFont="1" applyAlignment="1" applyProtection="1">
      <alignment horizontal="left" vertical="center"/>
    </xf>
    <xf numFmtId="0" fontId="23" fillId="10" borderId="140" xfId="0" applyFont="1" applyFill="1" applyBorder="1" applyAlignment="1" applyProtection="1">
      <alignment horizontal="center" wrapText="1"/>
    </xf>
    <xf numFmtId="0" fontId="23" fillId="10" borderId="95" xfId="0" applyFont="1" applyFill="1" applyBorder="1" applyAlignment="1" applyProtection="1">
      <alignment horizontal="center" wrapText="1"/>
    </xf>
    <xf numFmtId="0" fontId="23" fillId="10" borderId="141" xfId="0" applyFont="1" applyFill="1" applyBorder="1" applyAlignment="1" applyProtection="1">
      <alignment horizontal="center" wrapText="1"/>
    </xf>
    <xf numFmtId="0" fontId="23" fillId="10" borderId="142" xfId="0" applyFont="1" applyFill="1" applyBorder="1" applyAlignment="1" applyProtection="1">
      <alignment horizontal="center" wrapText="1"/>
    </xf>
    <xf numFmtId="0" fontId="7" fillId="10" borderId="143" xfId="0" applyFont="1" applyFill="1" applyBorder="1" applyAlignment="1" applyProtection="1">
      <alignment horizontal="center" wrapText="1"/>
    </xf>
    <xf numFmtId="0" fontId="7" fillId="10" borderId="88" xfId="0" applyFont="1" applyFill="1" applyBorder="1" applyAlignment="1" applyProtection="1">
      <alignment horizontal="center" wrapText="1"/>
    </xf>
    <xf numFmtId="49" fontId="18" fillId="4" borderId="144" xfId="0" applyNumberFormat="1" applyFont="1" applyFill="1" applyBorder="1" applyAlignment="1" applyProtection="1">
      <alignment horizontal="center" vertical="center"/>
    </xf>
    <xf numFmtId="0" fontId="10" fillId="0" borderId="145" xfId="0" applyFont="1" applyFill="1" applyBorder="1" applyAlignment="1" applyProtection="1">
      <alignment horizontal="center" vertical="center" wrapText="1"/>
      <protection locked="0"/>
    </xf>
    <xf numFmtId="0" fontId="10" fillId="0" borderId="146" xfId="0" applyFont="1" applyFill="1" applyBorder="1" applyAlignment="1" applyProtection="1">
      <alignment horizontal="center" vertical="center" wrapText="1"/>
      <protection locked="0"/>
    </xf>
    <xf numFmtId="0" fontId="10" fillId="0" borderId="92" xfId="0" applyFont="1" applyFill="1" applyBorder="1" applyAlignment="1" applyProtection="1">
      <alignment horizontal="center" vertical="center" wrapText="1"/>
      <protection locked="0"/>
    </xf>
    <xf numFmtId="0" fontId="10" fillId="0" borderId="94" xfId="0" applyFont="1" applyFill="1" applyBorder="1" applyAlignment="1" applyProtection="1">
      <alignment horizontal="center" vertical="center" wrapText="1"/>
      <protection locked="0"/>
    </xf>
    <xf numFmtId="0" fontId="31" fillId="5" borderId="76" xfId="0" applyFont="1" applyFill="1" applyBorder="1" applyAlignment="1" applyProtection="1">
      <alignment horizontal="left" vertical="center" wrapText="1"/>
    </xf>
    <xf numFmtId="0" fontId="31" fillId="10" borderId="102" xfId="0" applyFont="1" applyFill="1" applyBorder="1" applyAlignment="1" applyProtection="1">
      <alignment horizontal="left" vertical="center" wrapText="1"/>
    </xf>
    <xf numFmtId="0" fontId="31" fillId="10" borderId="125" xfId="0" applyFont="1" applyFill="1" applyBorder="1" applyAlignment="1" applyProtection="1">
      <alignment horizontal="left" vertical="center" wrapText="1"/>
    </xf>
    <xf numFmtId="0" fontId="6" fillId="0" borderId="0" xfId="0" applyFont="1" applyAlignment="1">
      <alignment horizontal="right" vertical="center"/>
    </xf>
    <xf numFmtId="0" fontId="6" fillId="0" borderId="133" xfId="0" applyFont="1" applyBorder="1" applyAlignment="1" applyProtection="1">
      <alignment horizontal="right" vertical="center" wrapText="1"/>
    </xf>
    <xf numFmtId="0" fontId="6" fillId="0" borderId="0" xfId="0" applyFont="1" applyAlignment="1" applyProtection="1">
      <alignment horizontal="right" vertical="center" wrapText="1"/>
    </xf>
    <xf numFmtId="0" fontId="31" fillId="0" borderId="0" xfId="0" applyFont="1" applyAlignment="1" applyProtection="1">
      <alignment horizontal="left" vertical="center" wrapText="1" indent="1"/>
      <protection locked="0"/>
    </xf>
    <xf numFmtId="0" fontId="25" fillId="0" borderId="127" xfId="0" applyFont="1" applyFill="1" applyBorder="1" applyAlignment="1" applyProtection="1">
      <alignment horizontal="center" vertical="center" wrapText="1"/>
    </xf>
    <xf numFmtId="0" fontId="25" fillId="0" borderId="37" xfId="0" applyFont="1" applyFill="1" applyBorder="1" applyAlignment="1" applyProtection="1">
      <alignment horizontal="center" vertical="center" wrapText="1"/>
    </xf>
    <xf numFmtId="0" fontId="30" fillId="0" borderId="137" xfId="0" applyFont="1" applyBorder="1" applyAlignment="1" applyProtection="1">
      <alignment horizontal="center" vertical="top" wrapText="1"/>
    </xf>
    <xf numFmtId="0" fontId="30" fillId="0" borderId="138" xfId="0" applyFont="1" applyBorder="1" applyAlignment="1" applyProtection="1">
      <alignment horizontal="center" vertical="top" wrapText="1"/>
    </xf>
    <xf numFmtId="0" fontId="30" fillId="0" borderId="139" xfId="0" applyFont="1" applyBorder="1" applyAlignment="1" applyProtection="1">
      <alignment horizontal="center" vertical="top" wrapText="1"/>
    </xf>
    <xf numFmtId="0" fontId="0" fillId="0" borderId="0" xfId="0" applyBorder="1" applyAlignment="1">
      <alignment horizontal="left" vertical="center"/>
    </xf>
    <xf numFmtId="0" fontId="26" fillId="0" borderId="128" xfId="0" applyFont="1" applyFill="1" applyBorder="1" applyAlignment="1" applyProtection="1">
      <alignment horizontal="left" vertical="center" indent="2"/>
    </xf>
    <xf numFmtId="0" fontId="6" fillId="3" borderId="116" xfId="0" applyFont="1" applyFill="1" applyBorder="1" applyAlignment="1" applyProtection="1">
      <alignment horizontal="center" vertical="center" wrapText="1"/>
    </xf>
    <xf numFmtId="0" fontId="6" fillId="3" borderId="81" xfId="0" applyFont="1" applyFill="1" applyBorder="1" applyAlignment="1" applyProtection="1">
      <alignment horizontal="center" vertical="center" wrapText="1"/>
    </xf>
    <xf numFmtId="0" fontId="6" fillId="3" borderId="117" xfId="0" applyFont="1" applyFill="1" applyBorder="1" applyAlignment="1" applyProtection="1">
      <alignment horizontal="center" vertical="center" wrapText="1"/>
    </xf>
    <xf numFmtId="0" fontId="8" fillId="3" borderId="98" xfId="0" applyFont="1" applyFill="1" applyBorder="1" applyAlignment="1" applyProtection="1">
      <alignment horizontal="center" wrapText="1"/>
    </xf>
    <xf numFmtId="0" fontId="8" fillId="3" borderId="87" xfId="0" applyFont="1" applyFill="1" applyBorder="1" applyAlignment="1" applyProtection="1">
      <alignment horizontal="center" wrapText="1"/>
    </xf>
    <xf numFmtId="0" fontId="8" fillId="3" borderId="97" xfId="0" applyFont="1" applyFill="1" applyBorder="1" applyAlignment="1" applyProtection="1">
      <alignment horizontal="center" wrapText="1"/>
    </xf>
    <xf numFmtId="0" fontId="8" fillId="3" borderId="5" xfId="0" applyFont="1" applyFill="1" applyBorder="1" applyAlignment="1" applyProtection="1">
      <alignment horizontal="center" wrapText="1"/>
    </xf>
    <xf numFmtId="0" fontId="23" fillId="5" borderId="41" xfId="0" applyFont="1" applyFill="1" applyBorder="1" applyAlignment="1" applyProtection="1">
      <alignment horizontal="center" wrapText="1"/>
    </xf>
    <xf numFmtId="0" fontId="23" fillId="5" borderId="2" xfId="0" applyFont="1" applyFill="1" applyBorder="1" applyAlignment="1" applyProtection="1">
      <alignment horizontal="center" wrapText="1"/>
    </xf>
    <xf numFmtId="0" fontId="23" fillId="5" borderId="7" xfId="0" applyFont="1" applyFill="1" applyBorder="1" applyAlignment="1" applyProtection="1">
      <alignment horizontal="center" wrapText="1"/>
    </xf>
    <xf numFmtId="0" fontId="23" fillId="5" borderId="77" xfId="0" applyFont="1" applyFill="1" applyBorder="1" applyAlignment="1" applyProtection="1">
      <alignment horizontal="center" wrapText="1"/>
    </xf>
    <xf numFmtId="0" fontId="23" fillId="5" borderId="78" xfId="0" applyFont="1" applyFill="1" applyBorder="1" applyAlignment="1" applyProtection="1">
      <alignment horizontal="center" wrapText="1"/>
    </xf>
    <xf numFmtId="0" fontId="23" fillId="5" borderId="79" xfId="0" applyFont="1" applyFill="1" applyBorder="1" applyAlignment="1" applyProtection="1">
      <alignment horizontal="center" wrapText="1"/>
    </xf>
    <xf numFmtId="0" fontId="8" fillId="5" borderId="30" xfId="0" quotePrefix="1" applyFont="1" applyFill="1" applyBorder="1" applyAlignment="1" applyProtection="1">
      <alignment horizontal="left" vertical="center" wrapText="1"/>
    </xf>
    <xf numFmtId="0" fontId="14" fillId="0" borderId="0" xfId="0" applyFont="1" applyBorder="1" applyAlignment="1" applyProtection="1">
      <alignment horizontal="left" vertical="center" wrapText="1"/>
    </xf>
    <xf numFmtId="0" fontId="8" fillId="5" borderId="62" xfId="0" applyFont="1" applyFill="1" applyBorder="1" applyAlignment="1" applyProtection="1">
      <alignment horizontal="center" wrapText="1"/>
    </xf>
    <xf numFmtId="0" fontId="8" fillId="5" borderId="64" xfId="0" applyFont="1" applyFill="1" applyBorder="1" applyAlignment="1" applyProtection="1">
      <alignment horizontal="center" wrapText="1"/>
    </xf>
    <xf numFmtId="0" fontId="8" fillId="5" borderId="49" xfId="0" applyFont="1" applyFill="1" applyBorder="1" applyAlignment="1" applyProtection="1">
      <alignment horizontal="center" wrapText="1"/>
    </xf>
    <xf numFmtId="0" fontId="8" fillId="5" borderId="5" xfId="0" applyFont="1" applyFill="1" applyBorder="1" applyAlignment="1" applyProtection="1">
      <alignment horizontal="center" wrapText="1"/>
    </xf>
    <xf numFmtId="0" fontId="8" fillId="11" borderId="41" xfId="0" applyFont="1" applyFill="1" applyBorder="1" applyAlignment="1" applyProtection="1">
      <alignment horizontal="center" wrapText="1"/>
    </xf>
    <xf numFmtId="0" fontId="8" fillId="11" borderId="7" xfId="0" applyFont="1" applyFill="1" applyBorder="1" applyAlignment="1" applyProtection="1">
      <alignment horizontal="center" wrapText="1"/>
    </xf>
    <xf numFmtId="0" fontId="6" fillId="5" borderId="80" xfId="0" applyFont="1" applyFill="1" applyBorder="1" applyAlignment="1" applyProtection="1">
      <alignment horizontal="center" vertical="center" wrapText="1"/>
    </xf>
    <xf numFmtId="0" fontId="6" fillId="5" borderId="81" xfId="0" applyFont="1" applyFill="1" applyBorder="1" applyAlignment="1" applyProtection="1">
      <alignment horizontal="center" vertical="center" wrapText="1"/>
    </xf>
    <xf numFmtId="0" fontId="8" fillId="5" borderId="2" xfId="0" applyFont="1" applyFill="1" applyBorder="1" applyAlignment="1" applyProtection="1">
      <alignment horizontal="center" wrapText="1"/>
    </xf>
    <xf numFmtId="0" fontId="8" fillId="5" borderId="7" xfId="0" applyFont="1" applyFill="1" applyBorder="1" applyAlignment="1" applyProtection="1">
      <alignment horizontal="center" wrapText="1"/>
    </xf>
    <xf numFmtId="0" fontId="31" fillId="5" borderId="58" xfId="0" applyFont="1" applyFill="1" applyBorder="1" applyAlignment="1" applyProtection="1">
      <alignment horizontal="left" vertical="center" wrapText="1"/>
    </xf>
    <xf numFmtId="0" fontId="31" fillId="5" borderId="59" xfId="0" applyFont="1" applyFill="1" applyBorder="1" applyAlignment="1" applyProtection="1">
      <alignment horizontal="left" vertical="center" wrapText="1"/>
    </xf>
    <xf numFmtId="0" fontId="19" fillId="5" borderId="59" xfId="0" applyFont="1" applyFill="1" applyBorder="1" applyAlignment="1" applyProtection="1">
      <alignment horizontal="right" vertical="center" wrapText="1"/>
    </xf>
    <xf numFmtId="0" fontId="19" fillId="5" borderId="132" xfId="0" applyFont="1" applyFill="1" applyBorder="1" applyAlignment="1" applyProtection="1">
      <alignment horizontal="right" vertical="center" wrapText="1"/>
    </xf>
    <xf numFmtId="0" fontId="6" fillId="5" borderId="60" xfId="0" applyFont="1" applyFill="1" applyBorder="1" applyAlignment="1" applyProtection="1">
      <alignment horizontal="center" vertical="center" wrapText="1"/>
    </xf>
    <xf numFmtId="0" fontId="6" fillId="5" borderId="47" xfId="0" applyFont="1" applyFill="1" applyBorder="1" applyAlignment="1" applyProtection="1">
      <alignment horizontal="center" vertical="center" wrapText="1"/>
    </xf>
    <xf numFmtId="9" fontId="23" fillId="5" borderId="41" xfId="0" applyNumberFormat="1" applyFont="1" applyFill="1" applyBorder="1" applyAlignment="1" applyProtection="1">
      <alignment horizontal="center" wrapText="1"/>
    </xf>
    <xf numFmtId="9" fontId="23" fillId="5" borderId="2" xfId="0" applyNumberFormat="1" applyFont="1" applyFill="1" applyBorder="1" applyAlignment="1" applyProtection="1">
      <alignment horizontal="center" wrapText="1"/>
    </xf>
    <xf numFmtId="9" fontId="23" fillId="5" borderId="7" xfId="0" applyNumberFormat="1" applyFont="1" applyFill="1" applyBorder="1" applyAlignment="1" applyProtection="1">
      <alignment horizontal="center" wrapText="1"/>
    </xf>
    <xf numFmtId="0" fontId="6" fillId="5" borderId="51" xfId="0" applyFont="1" applyFill="1" applyBorder="1" applyAlignment="1" applyProtection="1">
      <alignment horizontal="center" vertical="center" wrapText="1"/>
    </xf>
    <xf numFmtId="0" fontId="6" fillId="5" borderId="61" xfId="0" applyFont="1" applyFill="1" applyBorder="1" applyAlignment="1" applyProtection="1">
      <alignment horizontal="center" vertical="center" wrapText="1"/>
    </xf>
    <xf numFmtId="0" fontId="8" fillId="5" borderId="63" xfId="0" applyFont="1" applyFill="1" applyBorder="1" applyAlignment="1" applyProtection="1">
      <alignment horizontal="center" wrapText="1"/>
    </xf>
    <xf numFmtId="0" fontId="8" fillId="5" borderId="65" xfId="0" applyFont="1" applyFill="1" applyBorder="1" applyAlignment="1" applyProtection="1">
      <alignment horizontal="center" wrapText="1"/>
    </xf>
    <xf numFmtId="0" fontId="8" fillId="5" borderId="48" xfId="0" applyFont="1" applyFill="1" applyBorder="1" applyAlignment="1" applyProtection="1">
      <alignment horizontal="center" wrapText="1"/>
    </xf>
    <xf numFmtId="0" fontId="8" fillId="5" borderId="4" xfId="0" applyFont="1" applyFill="1" applyBorder="1" applyAlignment="1" applyProtection="1">
      <alignment horizontal="center" wrapText="1"/>
    </xf>
    <xf numFmtId="0" fontId="8" fillId="5" borderId="45" xfId="0" applyFont="1" applyFill="1" applyBorder="1" applyAlignment="1" applyProtection="1">
      <alignment horizontal="center" wrapText="1"/>
    </xf>
    <xf numFmtId="0" fontId="8" fillId="5" borderId="50" xfId="0" applyFont="1" applyFill="1" applyBorder="1" applyAlignment="1" applyProtection="1">
      <alignment horizontal="center" wrapText="1"/>
    </xf>
    <xf numFmtId="0" fontId="8" fillId="5" borderId="41" xfId="0" applyFont="1" applyFill="1" applyBorder="1" applyAlignment="1" applyProtection="1">
      <alignment horizontal="center" wrapText="1"/>
    </xf>
    <xf numFmtId="0" fontId="16" fillId="0" borderId="133" xfId="0" applyFont="1" applyBorder="1" applyAlignment="1">
      <alignment horizontal="left" vertical="center"/>
    </xf>
    <xf numFmtId="0" fontId="16" fillId="0" borderId="0" xfId="0" applyFont="1" applyAlignment="1">
      <alignment horizontal="left" vertical="center"/>
    </xf>
    <xf numFmtId="0" fontId="28" fillId="0" borderId="0" xfId="0" applyFont="1" applyAlignment="1">
      <alignment horizontal="left" vertical="center"/>
    </xf>
    <xf numFmtId="0" fontId="0" fillId="0" borderId="121" xfId="0" applyBorder="1" applyAlignment="1">
      <alignment horizontal="left" vertical="center"/>
    </xf>
    <xf numFmtId="0" fontId="31" fillId="3" borderId="36" xfId="0" applyFont="1" applyFill="1" applyBorder="1" applyAlignment="1" applyProtection="1">
      <alignment horizontal="left" vertical="center" wrapText="1"/>
    </xf>
    <xf numFmtId="0" fontId="31" fillId="3" borderId="30" xfId="0" applyFont="1" applyFill="1" applyBorder="1" applyAlignment="1" applyProtection="1">
      <alignment horizontal="left" vertical="center" wrapText="1"/>
    </xf>
    <xf numFmtId="0" fontId="31" fillId="3" borderId="31" xfId="0" applyFont="1" applyFill="1" applyBorder="1" applyAlignment="1" applyProtection="1">
      <alignment horizontal="left" vertical="center" wrapText="1"/>
    </xf>
    <xf numFmtId="0" fontId="6" fillId="0" borderId="0" xfId="0" applyFont="1" applyFill="1" applyBorder="1" applyAlignment="1" applyProtection="1">
      <alignment horizontal="right" vertical="center" wrapText="1"/>
    </xf>
    <xf numFmtId="0" fontId="8" fillId="5" borderId="39" xfId="0" applyFont="1" applyFill="1" applyBorder="1" applyAlignment="1" applyProtection="1">
      <alignment horizontal="center" wrapText="1"/>
    </xf>
    <xf numFmtId="0" fontId="8" fillId="5" borderId="40" xfId="0" applyFont="1" applyFill="1" applyBorder="1" applyAlignment="1" applyProtection="1">
      <alignment horizontal="center" wrapText="1"/>
    </xf>
    <xf numFmtId="0" fontId="23" fillId="5" borderId="41" xfId="0" applyNumberFormat="1" applyFont="1" applyFill="1" applyBorder="1" applyAlignment="1" applyProtection="1">
      <alignment horizontal="center" wrapText="1"/>
    </xf>
    <xf numFmtId="0" fontId="23" fillId="5" borderId="2" xfId="0" applyNumberFormat="1" applyFont="1" applyFill="1" applyBorder="1" applyAlignment="1" applyProtection="1">
      <alignment horizontal="center" wrapText="1"/>
    </xf>
    <xf numFmtId="0" fontId="23" fillId="5" borderId="7" xfId="0" applyNumberFormat="1" applyFont="1" applyFill="1" applyBorder="1" applyAlignment="1" applyProtection="1">
      <alignment horizontal="center" wrapText="1"/>
    </xf>
    <xf numFmtId="0" fontId="8" fillId="11" borderId="129" xfId="0" applyFont="1" applyFill="1" applyBorder="1" applyAlignment="1" applyProtection="1">
      <alignment horizontal="center" wrapText="1"/>
    </xf>
    <xf numFmtId="0" fontId="8" fillId="11" borderId="131" xfId="0" applyFont="1" applyFill="1" applyBorder="1" applyAlignment="1" applyProtection="1">
      <alignment horizontal="center" wrapText="1"/>
    </xf>
    <xf numFmtId="0" fontId="8" fillId="3" borderId="99" xfId="0" applyFont="1" applyFill="1" applyBorder="1" applyAlignment="1" applyProtection="1">
      <alignment horizontal="center" wrapText="1"/>
    </xf>
    <xf numFmtId="0" fontId="8" fillId="3" borderId="88" xfId="0" applyFont="1" applyFill="1" applyBorder="1" applyAlignment="1" applyProtection="1">
      <alignment horizontal="center" wrapText="1"/>
    </xf>
    <xf numFmtId="0" fontId="8" fillId="3" borderId="96" xfId="0" applyFont="1" applyFill="1" applyBorder="1" applyAlignment="1" applyProtection="1">
      <alignment horizontal="center" wrapText="1"/>
    </xf>
    <xf numFmtId="0" fontId="8" fillId="3" borderId="86" xfId="0" applyFont="1" applyFill="1" applyBorder="1" applyAlignment="1" applyProtection="1">
      <alignment horizontal="center" wrapText="1"/>
    </xf>
    <xf numFmtId="0" fontId="0" fillId="0" borderId="75" xfId="0" applyBorder="1" applyAlignment="1">
      <alignment horizontal="left" vertical="top"/>
    </xf>
    <xf numFmtId="0" fontId="8" fillId="5" borderId="46" xfId="0" applyFont="1" applyFill="1" applyBorder="1" applyAlignment="1" applyProtection="1">
      <alignment horizontal="center" wrapText="1"/>
    </xf>
    <xf numFmtId="0" fontId="8" fillId="5" borderId="6" xfId="0" applyFont="1" applyFill="1" applyBorder="1" applyAlignment="1" applyProtection="1">
      <alignment horizontal="center" wrapText="1"/>
    </xf>
    <xf numFmtId="165" fontId="22" fillId="9" borderId="121" xfId="0" applyNumberFormat="1" applyFont="1" applyFill="1" applyBorder="1" applyAlignment="1">
      <alignment horizontal="left" vertical="center" wrapText="1"/>
    </xf>
    <xf numFmtId="165" fontId="22" fillId="9" borderId="125" xfId="0" applyNumberFormat="1" applyFont="1" applyFill="1" applyBorder="1" applyAlignment="1">
      <alignment horizontal="left" vertical="center" wrapText="1"/>
    </xf>
    <xf numFmtId="165" fontId="0" fillId="0" borderId="120" xfId="0" applyNumberFormat="1" applyFont="1" applyFill="1" applyBorder="1" applyAlignment="1">
      <alignment horizontal="left" vertical="center" wrapText="1"/>
    </xf>
    <xf numFmtId="165" fontId="0" fillId="0" borderId="118" xfId="0" applyNumberFormat="1" applyFont="1" applyFill="1" applyBorder="1" applyAlignment="1">
      <alignment horizontal="left" vertical="center" wrapText="1"/>
    </xf>
    <xf numFmtId="165" fontId="0" fillId="0" borderId="105" xfId="0" applyNumberFormat="1" applyFont="1" applyFill="1" applyBorder="1" applyAlignment="1">
      <alignment horizontal="left" vertical="center" wrapText="1"/>
    </xf>
    <xf numFmtId="165" fontId="2" fillId="0" borderId="114" xfId="0" applyNumberFormat="1" applyFont="1" applyFill="1" applyBorder="1" applyAlignment="1">
      <alignment horizontal="left" vertical="center" wrapText="1"/>
    </xf>
    <xf numFmtId="165" fontId="2" fillId="0" borderId="115" xfId="0" applyNumberFormat="1" applyFont="1" applyFill="1" applyBorder="1" applyAlignment="1">
      <alignment horizontal="left" vertical="center" wrapText="1"/>
    </xf>
    <xf numFmtId="0" fontId="0" fillId="0" borderId="20" xfId="0" applyNumberFormat="1" applyFont="1" applyBorder="1" applyAlignment="1">
      <alignment horizontal="left" vertical="center" wrapText="1"/>
    </xf>
    <xf numFmtId="0" fontId="0" fillId="0" borderId="15" xfId="0" applyNumberFormat="1" applyFont="1" applyBorder="1" applyAlignment="1">
      <alignment horizontal="left" vertical="center" wrapText="1"/>
    </xf>
    <xf numFmtId="165" fontId="0" fillId="0" borderId="102" xfId="0" applyNumberFormat="1" applyFont="1" applyFill="1" applyBorder="1" applyAlignment="1">
      <alignment horizontal="left" vertical="center" wrapText="1"/>
    </xf>
    <xf numFmtId="165" fontId="20" fillId="0" borderId="103" xfId="0" applyNumberFormat="1" applyFont="1" applyFill="1" applyBorder="1" applyAlignment="1">
      <alignment horizontal="left" vertical="center" wrapText="1"/>
    </xf>
    <xf numFmtId="165" fontId="20" fillId="0" borderId="104" xfId="0" applyNumberFormat="1" applyFont="1" applyFill="1" applyBorder="1" applyAlignment="1">
      <alignment horizontal="left" vertical="center" wrapText="1"/>
    </xf>
    <xf numFmtId="0" fontId="2" fillId="0" borderId="105" xfId="0" applyNumberFormat="1" applyFont="1" applyFill="1" applyBorder="1" applyAlignment="1">
      <alignment horizontal="center" vertical="center" wrapText="1"/>
    </xf>
    <xf numFmtId="0" fontId="2" fillId="0" borderId="112" xfId="0" applyNumberFormat="1" applyFont="1" applyFill="1" applyBorder="1" applyAlignment="1">
      <alignment horizontal="center" vertical="center" wrapText="1"/>
    </xf>
    <xf numFmtId="0" fontId="2" fillId="0" borderId="107" xfId="0" applyNumberFormat="1" applyFont="1" applyFill="1" applyBorder="1" applyAlignment="1">
      <alignment horizontal="center" vertical="center" wrapText="1"/>
    </xf>
    <xf numFmtId="0" fontId="2" fillId="0" borderId="84" xfId="0" applyNumberFormat="1" applyFont="1" applyFill="1" applyBorder="1" applyAlignment="1">
      <alignment horizontal="center" vertical="center" wrapText="1"/>
    </xf>
    <xf numFmtId="0" fontId="2" fillId="0" borderId="110" xfId="0" applyNumberFormat="1" applyFont="1" applyFill="1" applyBorder="1" applyAlignment="1">
      <alignment horizontal="center" vertical="center" wrapText="1"/>
    </xf>
    <xf numFmtId="165" fontId="2" fillId="0" borderId="83" xfId="0" applyNumberFormat="1" applyFont="1" applyFill="1" applyBorder="1" applyAlignment="1">
      <alignment vertical="center" wrapText="1"/>
    </xf>
    <xf numFmtId="165" fontId="2" fillId="0" borderId="108" xfId="0" applyNumberFormat="1" applyFont="1" applyFill="1" applyBorder="1" applyAlignment="1">
      <alignment vertical="center" wrapText="1"/>
    </xf>
    <xf numFmtId="165" fontId="2" fillId="0" borderId="2" xfId="0" applyNumberFormat="1" applyFont="1" applyFill="1" applyBorder="1" applyAlignment="1">
      <alignment vertical="center" wrapText="1"/>
    </xf>
    <xf numFmtId="165" fontId="2" fillId="0" borderId="83" xfId="0" applyNumberFormat="1" applyFont="1" applyFill="1" applyBorder="1" applyAlignment="1">
      <alignment horizontal="left" vertical="center" wrapText="1"/>
    </xf>
    <xf numFmtId="165" fontId="2" fillId="0" borderId="2" xfId="0" applyNumberFormat="1" applyFont="1" applyFill="1" applyBorder="1" applyAlignment="1">
      <alignment horizontal="left" vertical="center" wrapText="1"/>
    </xf>
    <xf numFmtId="165" fontId="2" fillId="0" borderId="108" xfId="0" applyNumberFormat="1" applyFont="1" applyFill="1" applyBorder="1" applyAlignment="1">
      <alignment horizontal="left" vertical="center" wrapText="1"/>
    </xf>
    <xf numFmtId="165" fontId="0" fillId="0" borderId="111" xfId="0" applyNumberFormat="1" applyFont="1" applyFill="1" applyBorder="1" applyAlignment="1">
      <alignment horizontal="center" vertical="center" wrapText="1"/>
    </xf>
    <xf numFmtId="165" fontId="0" fillId="0" borderId="113" xfId="0" applyNumberFormat="1" applyFont="1" applyFill="1" applyBorder="1" applyAlignment="1">
      <alignment horizontal="center" vertical="center" wrapText="1"/>
    </xf>
    <xf numFmtId="0" fontId="0" fillId="0" borderId="75" xfId="0" applyBorder="1" applyAlignment="1">
      <alignment horizontal="left" vertical="center"/>
    </xf>
    <xf numFmtId="0" fontId="8" fillId="3" borderId="42" xfId="0" applyFont="1" applyFill="1" applyBorder="1" applyAlignment="1" applyProtection="1">
      <alignment horizontal="center" wrapText="1"/>
    </xf>
    <xf numFmtId="0" fontId="8" fillId="3" borderId="3" xfId="0" applyFont="1" applyFill="1" applyBorder="1" applyAlignment="1" applyProtection="1">
      <alignment horizontal="center" wrapText="1"/>
    </xf>
    <xf numFmtId="0" fontId="8" fillId="3" borderId="8" xfId="0" applyFont="1" applyFill="1" applyBorder="1" applyAlignment="1" applyProtection="1">
      <alignment horizontal="center" wrapText="1"/>
    </xf>
    <xf numFmtId="0" fontId="8" fillId="4" borderId="63" xfId="0" applyFont="1" applyFill="1" applyBorder="1" applyAlignment="1" applyProtection="1">
      <alignment horizontal="center" wrapText="1"/>
    </xf>
    <xf numFmtId="0" fontId="8" fillId="4" borderId="65" xfId="0" applyFont="1" applyFill="1" applyBorder="1" applyAlignment="1" applyProtection="1">
      <alignment horizontal="center" wrapText="1"/>
    </xf>
    <xf numFmtId="0" fontId="8" fillId="3" borderId="41" xfId="0" applyFont="1" applyFill="1" applyBorder="1" applyAlignment="1" applyProtection="1">
      <alignment horizontal="center" wrapText="1"/>
    </xf>
    <xf numFmtId="0" fontId="8" fillId="3" borderId="2" xfId="0" applyFont="1" applyFill="1" applyBorder="1" applyAlignment="1" applyProtection="1">
      <alignment horizontal="center" wrapText="1"/>
    </xf>
    <xf numFmtId="0" fontId="8" fillId="3" borderId="7" xfId="0" applyFont="1" applyFill="1" applyBorder="1" applyAlignment="1" applyProtection="1">
      <alignment horizontal="center" wrapText="1"/>
    </xf>
    <xf numFmtId="0" fontId="8" fillId="3" borderId="85" xfId="0" applyFont="1" applyFill="1" applyBorder="1" applyAlignment="1" applyProtection="1">
      <alignment horizontal="center" wrapText="1"/>
    </xf>
    <xf numFmtId="0" fontId="8" fillId="3" borderId="1" xfId="0" applyFont="1" applyFill="1" applyBorder="1" applyAlignment="1" applyProtection="1">
      <alignment horizontal="center" wrapText="1"/>
    </xf>
    <xf numFmtId="0" fontId="8" fillId="3" borderId="9" xfId="0" applyFont="1" applyFill="1" applyBorder="1" applyAlignment="1" applyProtection="1">
      <alignment horizontal="center" wrapText="1"/>
    </xf>
    <xf numFmtId="0" fontId="8" fillId="5" borderId="42" xfId="0" applyFont="1" applyFill="1" applyBorder="1" applyAlignment="1" applyProtection="1">
      <alignment horizontal="center" wrapText="1"/>
    </xf>
    <xf numFmtId="0" fontId="8" fillId="5" borderId="3" xfId="0" applyFont="1" applyFill="1" applyBorder="1" applyAlignment="1" applyProtection="1">
      <alignment horizontal="center" wrapText="1"/>
    </xf>
    <xf numFmtId="0" fontId="8" fillId="5" borderId="8" xfId="0" applyFont="1" applyFill="1" applyBorder="1" applyAlignment="1" applyProtection="1">
      <alignment horizontal="center" wrapText="1"/>
    </xf>
    <xf numFmtId="0" fontId="8" fillId="5" borderId="83" xfId="0" applyFont="1" applyFill="1" applyBorder="1" applyAlignment="1" applyProtection="1">
      <alignment horizontal="center" wrapText="1"/>
    </xf>
    <xf numFmtId="0" fontId="8" fillId="5" borderId="84" xfId="0" applyFont="1" applyFill="1" applyBorder="1" applyAlignment="1" applyProtection="1">
      <alignment horizontal="center" wrapText="1"/>
    </xf>
    <xf numFmtId="0" fontId="8" fillId="5" borderId="41" xfId="0" applyNumberFormat="1" applyFont="1" applyFill="1" applyBorder="1" applyAlignment="1" applyProtection="1">
      <alignment horizontal="center" wrapText="1"/>
    </xf>
    <xf numFmtId="0" fontId="8" fillId="5" borderId="2" xfId="0" applyNumberFormat="1" applyFont="1" applyFill="1" applyBorder="1" applyAlignment="1" applyProtection="1">
      <alignment horizontal="center" wrapText="1"/>
    </xf>
    <xf numFmtId="0" fontId="8" fillId="5" borderId="7" xfId="0" applyNumberFormat="1" applyFont="1" applyFill="1" applyBorder="1" applyAlignment="1" applyProtection="1">
      <alignment horizontal="center" wrapText="1"/>
    </xf>
    <xf numFmtId="9" fontId="8" fillId="5" borderId="41" xfId="0" applyNumberFormat="1" applyFont="1" applyFill="1" applyBorder="1" applyAlignment="1" applyProtection="1">
      <alignment horizontal="center" wrapText="1"/>
    </xf>
    <xf numFmtId="9" fontId="8" fillId="5" borderId="2" xfId="0" applyNumberFormat="1" applyFont="1" applyFill="1" applyBorder="1" applyAlignment="1" applyProtection="1">
      <alignment horizontal="center" wrapText="1"/>
    </xf>
    <xf numFmtId="9" fontId="8" fillId="5" borderId="7" xfId="0" applyNumberFormat="1" applyFont="1" applyFill="1" applyBorder="1" applyAlignment="1" applyProtection="1">
      <alignment horizontal="center" wrapText="1"/>
    </xf>
    <xf numFmtId="0" fontId="8" fillId="5" borderId="80" xfId="0" applyFont="1" applyFill="1" applyBorder="1" applyAlignment="1" applyProtection="1">
      <alignment horizontal="center" wrapText="1"/>
    </xf>
    <xf numFmtId="0" fontId="8" fillId="5" borderId="81" xfId="0" applyFont="1" applyFill="1" applyBorder="1" applyAlignment="1" applyProtection="1">
      <alignment horizontal="center" wrapText="1"/>
    </xf>
    <xf numFmtId="0" fontId="8" fillId="5" borderId="82" xfId="0" applyFont="1" applyFill="1" applyBorder="1" applyAlignment="1" applyProtection="1">
      <alignment horizontal="center" wrapText="1"/>
    </xf>
    <xf numFmtId="0" fontId="8" fillId="5" borderId="85" xfId="0" applyFont="1" applyFill="1" applyBorder="1" applyAlignment="1" applyProtection="1">
      <alignment horizontal="center" wrapText="1"/>
    </xf>
    <xf numFmtId="0" fontId="8" fillId="5" borderId="1" xfId="0" applyFont="1" applyFill="1" applyBorder="1" applyAlignment="1" applyProtection="1">
      <alignment horizontal="center" wrapText="1"/>
    </xf>
    <xf numFmtId="0" fontId="8" fillId="5" borderId="9" xfId="0" applyFont="1" applyFill="1" applyBorder="1" applyAlignment="1" applyProtection="1">
      <alignment horizontal="center" wrapText="1"/>
    </xf>
    <xf numFmtId="0" fontId="7" fillId="5" borderId="32" xfId="0" applyFont="1" applyFill="1" applyBorder="1" applyAlignment="1" applyProtection="1">
      <alignment horizontal="left" vertical="center" wrapText="1"/>
    </xf>
    <xf numFmtId="0" fontId="7" fillId="5" borderId="34" xfId="0" applyFont="1" applyFill="1" applyBorder="1" applyAlignment="1" applyProtection="1">
      <alignment horizontal="left" vertical="center" wrapText="1"/>
    </xf>
    <xf numFmtId="0" fontId="7" fillId="5" borderId="35" xfId="0" applyFont="1" applyFill="1" applyBorder="1" applyAlignment="1" applyProtection="1">
      <alignment horizontal="left" vertical="center" wrapText="1"/>
    </xf>
    <xf numFmtId="0" fontId="7" fillId="3" borderId="32" xfId="0" applyFont="1" applyFill="1" applyBorder="1" applyAlignment="1" applyProtection="1">
      <alignment horizontal="left" vertical="center" wrapText="1"/>
    </xf>
    <xf numFmtId="0" fontId="7" fillId="3" borderId="34" xfId="0" applyFont="1" applyFill="1" applyBorder="1" applyAlignment="1" applyProtection="1">
      <alignment horizontal="left" vertical="center" wrapText="1"/>
    </xf>
    <xf numFmtId="0" fontId="7" fillId="3" borderId="35" xfId="0" applyFont="1" applyFill="1" applyBorder="1" applyAlignment="1" applyProtection="1">
      <alignment horizontal="left" vertical="center" wrapText="1"/>
    </xf>
    <xf numFmtId="0" fontId="7" fillId="3" borderId="36" xfId="0" applyFont="1" applyFill="1" applyBorder="1" applyAlignment="1" applyProtection="1">
      <alignment horizontal="left" vertical="center" wrapText="1"/>
    </xf>
    <xf numFmtId="0" fontId="7" fillId="3" borderId="30" xfId="0" applyFont="1" applyFill="1" applyBorder="1" applyAlignment="1" applyProtection="1">
      <alignment horizontal="left" vertical="center" wrapText="1"/>
    </xf>
    <xf numFmtId="0" fontId="7" fillId="3" borderId="31" xfId="0" applyFont="1" applyFill="1" applyBorder="1" applyAlignment="1" applyProtection="1">
      <alignment horizontal="left" vertical="center" wrapText="1"/>
    </xf>
    <xf numFmtId="0" fontId="8" fillId="5" borderId="77" xfId="0" applyFont="1" applyFill="1" applyBorder="1" applyAlignment="1" applyProtection="1">
      <alignment horizontal="center" wrapText="1"/>
    </xf>
    <xf numFmtId="0" fontId="8" fillId="5" borderId="78" xfId="0" applyFont="1" applyFill="1" applyBorder="1" applyAlignment="1" applyProtection="1">
      <alignment horizontal="center" wrapText="1"/>
    </xf>
    <xf numFmtId="0" fontId="8" fillId="5" borderId="79" xfId="0" applyFont="1" applyFill="1" applyBorder="1" applyAlignment="1" applyProtection="1">
      <alignment horizontal="center" wrapText="1"/>
    </xf>
    <xf numFmtId="0" fontId="6" fillId="5" borderId="58" xfId="0" applyFont="1" applyFill="1" applyBorder="1" applyAlignment="1" applyProtection="1">
      <alignment horizontal="left" vertical="center" wrapText="1"/>
    </xf>
    <xf numFmtId="0" fontId="6" fillId="5" borderId="59" xfId="0" applyFont="1" applyFill="1" applyBorder="1" applyAlignment="1" applyProtection="1">
      <alignment horizontal="left" vertical="center" wrapText="1"/>
    </xf>
    <xf numFmtId="0" fontId="6" fillId="5" borderId="76" xfId="0" applyFont="1" applyFill="1" applyBorder="1" applyAlignment="1" applyProtection="1">
      <alignment horizontal="left" vertical="center" wrapText="1"/>
    </xf>
    <xf numFmtId="0" fontId="6" fillId="5" borderId="30" xfId="0" applyFont="1" applyFill="1" applyBorder="1" applyAlignment="1" applyProtection="1">
      <alignment horizontal="left" vertical="center" wrapText="1"/>
    </xf>
    <xf numFmtId="0" fontId="8" fillId="5" borderId="30" xfId="0" applyFont="1" applyFill="1" applyBorder="1" applyAlignment="1" applyProtection="1">
      <alignment horizontal="left" vertical="center" wrapText="1"/>
    </xf>
    <xf numFmtId="10" fontId="8" fillId="5" borderId="30" xfId="0" quotePrefix="1" applyNumberFormat="1" applyFont="1" applyFill="1" applyBorder="1" applyAlignment="1" applyProtection="1">
      <alignment horizontal="left" vertical="center" wrapText="1"/>
    </xf>
    <xf numFmtId="0" fontId="8" fillId="5" borderId="33" xfId="0" quotePrefix="1" applyFont="1" applyFill="1" applyBorder="1" applyAlignment="1" applyProtection="1">
      <alignment horizontal="left" vertical="center" wrapText="1"/>
    </xf>
    <xf numFmtId="0" fontId="13" fillId="0" borderId="0" xfId="0" applyFont="1" applyAlignment="1" applyProtection="1">
      <alignment horizontal="center" vertical="top" wrapText="1"/>
    </xf>
    <xf numFmtId="0" fontId="13" fillId="0" borderId="37" xfId="0" applyFont="1" applyBorder="1" applyAlignment="1" applyProtection="1">
      <alignment horizontal="center" vertical="top" wrapText="1"/>
    </xf>
    <xf numFmtId="0" fontId="6" fillId="0" borderId="0" xfId="0" applyFont="1" applyAlignment="1" applyProtection="1">
      <alignment horizontal="right" vertical="top" wrapText="1"/>
    </xf>
    <xf numFmtId="0" fontId="11" fillId="0" borderId="0" xfId="0" applyFont="1" applyAlignment="1" applyProtection="1">
      <alignment horizontal="left" vertical="top" wrapText="1" indent="1"/>
      <protection locked="0"/>
    </xf>
    <xf numFmtId="0" fontId="14" fillId="0" borderId="0" xfId="0" applyFont="1" applyBorder="1" applyAlignment="1" applyProtection="1">
      <alignment horizontal="left" vertical="top" wrapText="1"/>
    </xf>
    <xf numFmtId="0" fontId="5" fillId="0" borderId="0" xfId="0" applyFont="1" applyFill="1" applyBorder="1" applyAlignment="1" applyProtection="1">
      <alignment horizontal="right" wrapText="1"/>
    </xf>
    <xf numFmtId="164" fontId="6" fillId="0" borderId="0" xfId="0" applyNumberFormat="1" applyFont="1" applyFill="1" applyBorder="1" applyAlignment="1" applyProtection="1">
      <alignment horizontal="left" wrapText="1"/>
      <protection locked="0"/>
    </xf>
    <xf numFmtId="0" fontId="4" fillId="0" borderId="0" xfId="0" applyFont="1" applyFill="1" applyBorder="1" applyAlignment="1" applyProtection="1">
      <alignment horizontal="left" wrapText="1"/>
    </xf>
  </cellXfs>
  <cellStyles count="1">
    <cellStyle name="Normal" xfId="0" builtinId="0"/>
  </cellStyles>
  <dxfs count="58">
    <dxf>
      <fill>
        <patternFill>
          <bgColor theme="7" tint="0.39994506668294322"/>
        </patternFill>
      </fill>
      <border>
        <left style="thin">
          <color auto="1"/>
        </left>
        <right style="thin">
          <color auto="1"/>
        </right>
        <vertical/>
        <horizontal/>
      </border>
    </dxf>
    <dxf>
      <fill>
        <patternFill>
          <bgColor rgb="FFFFA7B1"/>
        </patternFill>
      </fill>
      <border>
        <left style="thin">
          <color auto="1"/>
        </left>
        <right style="thin">
          <color auto="1"/>
        </right>
        <vertical/>
        <horizontal/>
      </border>
    </dxf>
    <dxf>
      <fill>
        <patternFill>
          <bgColor theme="4" tint="0.59996337778862885"/>
        </patternFill>
      </fill>
    </dxf>
    <dxf>
      <fill>
        <patternFill>
          <bgColor theme="7" tint="0.39994506668294322"/>
        </patternFill>
      </fill>
    </dxf>
    <dxf>
      <fill>
        <patternFill>
          <bgColor rgb="FFFFA7B1"/>
        </patternFill>
      </fill>
    </dxf>
    <dxf>
      <fill>
        <patternFill>
          <bgColor theme="4" tint="0.59996337778862885"/>
        </patternFill>
      </fill>
      <border>
        <left style="thin">
          <color auto="1"/>
        </left>
        <right style="thin">
          <color auto="1"/>
        </right>
      </border>
    </dxf>
    <dxf>
      <fill>
        <patternFill>
          <bgColor rgb="FFFFA7B1"/>
        </patternFill>
      </fill>
    </dxf>
    <dxf>
      <font>
        <b val="0"/>
        <i/>
        <color theme="1" tint="0.24994659260841701"/>
      </font>
    </dxf>
    <dxf>
      <font>
        <color theme="1" tint="0.499984740745262"/>
      </font>
      <fill>
        <patternFill>
          <bgColor theme="1" tint="0.499984740745262"/>
        </patternFill>
      </fill>
    </dxf>
    <dxf>
      <font>
        <color theme="1" tint="0.499984740745262"/>
      </font>
      <fill>
        <patternFill>
          <bgColor theme="1" tint="0.499984740745262"/>
        </patternFill>
      </fill>
    </dxf>
    <dxf>
      <font>
        <b val="0"/>
        <i/>
        <color theme="0" tint="-0.34998626667073579"/>
      </font>
    </dxf>
    <dxf>
      <fill>
        <patternFill>
          <bgColor theme="9" tint="0.59996337778862885"/>
        </patternFill>
      </fill>
    </dxf>
    <dxf>
      <fill>
        <patternFill>
          <bgColor theme="1" tint="0.49998474074526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7" tint="0.39994506668294322"/>
        </patternFill>
      </fill>
      <border>
        <left style="thin">
          <color theme="1"/>
        </left>
        <right style="thin">
          <color theme="1"/>
        </right>
        <vertical/>
        <horizontal/>
      </border>
    </dxf>
    <dxf>
      <font>
        <color theme="7" tint="0.39994506668294322"/>
      </font>
      <fill>
        <patternFill>
          <bgColor theme="1" tint="0.499984740745262"/>
        </patternFill>
      </fill>
    </dxf>
    <dxf>
      <font>
        <color theme="7" tint="0.39994506668294322"/>
      </font>
      <fill>
        <patternFill>
          <bgColor theme="1" tint="0.499984740745262"/>
        </patternFill>
      </fill>
    </dxf>
    <dxf>
      <font>
        <color theme="7" tint="0.39994506668294322"/>
      </font>
      <fill>
        <patternFill>
          <bgColor theme="1" tint="0.499984740745262"/>
        </patternFill>
      </fill>
    </dxf>
    <dxf>
      <font>
        <color theme="7" tint="0.39994506668294322"/>
      </font>
      <fill>
        <patternFill>
          <bgColor theme="1" tint="0.499984740745262"/>
        </patternFill>
      </fill>
    </dxf>
    <dxf>
      <font>
        <color theme="0"/>
      </font>
    </dxf>
    <dxf>
      <font>
        <color rgb="FFFF8000"/>
      </font>
      <fill>
        <patternFill>
          <bgColor theme="1"/>
        </patternFill>
      </fill>
    </dxf>
    <dxf>
      <font>
        <color rgb="FFFF8000"/>
      </font>
      <fill>
        <patternFill>
          <bgColor theme="1"/>
        </patternFill>
      </fill>
    </dxf>
    <dxf>
      <font>
        <color rgb="FFFF8000"/>
      </font>
      <fill>
        <patternFill>
          <bgColor theme="1"/>
        </patternFill>
      </fill>
    </dxf>
    <dxf>
      <fill>
        <patternFill>
          <bgColor theme="4" tint="0.59996337778862885"/>
        </patternFill>
      </fill>
      <border>
        <left style="thin">
          <color theme="1"/>
        </left>
        <right style="thin">
          <color theme="1"/>
        </right>
        <vertical/>
        <horizontal/>
      </border>
    </dxf>
    <dxf>
      <fill>
        <patternFill>
          <bgColor rgb="FFFFC7CE"/>
        </patternFill>
      </fill>
    </dxf>
    <dxf>
      <font>
        <color theme="0"/>
      </font>
    </dxf>
    <dxf>
      <font>
        <color rgb="FFFF8000"/>
      </font>
      <fill>
        <patternFill>
          <bgColor theme="1"/>
        </patternFill>
      </fill>
    </dxf>
    <dxf>
      <font>
        <color theme="1" tint="0.499984740745262"/>
      </font>
    </dxf>
    <dxf>
      <font>
        <color theme="7" tint="0.39994506668294322"/>
      </font>
      <fill>
        <patternFill>
          <bgColor theme="1" tint="0.499984740745262"/>
        </patternFill>
      </fill>
    </dxf>
    <dxf>
      <font>
        <color theme="7" tint="0.39994506668294322"/>
      </font>
      <fill>
        <patternFill>
          <bgColor theme="1" tint="0.499984740745262"/>
        </patternFill>
      </fill>
    </dxf>
    <dxf>
      <font>
        <color theme="7" tint="0.39994506668294322"/>
      </font>
      <fill>
        <patternFill>
          <bgColor theme="1" tint="0.499984740745262"/>
        </patternFill>
      </fill>
    </dxf>
    <dxf>
      <font>
        <color theme="7" tint="0.39994506668294322"/>
      </font>
      <fill>
        <patternFill>
          <bgColor theme="1" tint="0.499984740745262"/>
        </patternFill>
      </fill>
    </dxf>
    <dxf>
      <font>
        <color rgb="FFFF8000"/>
      </font>
      <fill>
        <patternFill>
          <bgColor theme="1"/>
        </patternFill>
      </fill>
    </dxf>
    <dxf>
      <font>
        <color theme="1"/>
      </font>
      <fill>
        <patternFill>
          <bgColor theme="0"/>
        </patternFill>
      </fill>
    </dxf>
    <dxf>
      <fill>
        <patternFill>
          <bgColor theme="0"/>
        </patternFill>
      </fill>
    </dxf>
    <dxf>
      <font>
        <color rgb="FFFF8000"/>
      </font>
      <fill>
        <patternFill>
          <bgColor theme="1"/>
        </patternFill>
      </fill>
    </dxf>
    <dxf>
      <font>
        <color theme="7" tint="0.39994506668294322"/>
      </font>
      <fill>
        <patternFill>
          <bgColor theme="1" tint="0.499984740745262"/>
        </patternFill>
      </fill>
    </dxf>
    <dxf>
      <fill>
        <patternFill>
          <bgColor theme="1" tint="0.499984740745262"/>
        </patternFill>
      </fill>
    </dxf>
    <dxf>
      <font>
        <color theme="1"/>
      </font>
      <fill>
        <patternFill>
          <bgColor theme="0"/>
        </patternFill>
      </fill>
    </dxf>
    <dxf>
      <font>
        <color rgb="FFFF8000"/>
      </font>
      <fill>
        <patternFill>
          <bgColor theme="1"/>
        </patternFill>
      </fill>
    </dxf>
    <dxf>
      <font>
        <color rgb="FFFF8000"/>
      </font>
      <fill>
        <patternFill>
          <bgColor theme="1"/>
        </patternFill>
      </fill>
    </dxf>
    <dxf>
      <font>
        <color rgb="FFFF8000"/>
      </font>
      <fill>
        <patternFill>
          <bgColor theme="1"/>
        </patternFill>
      </fill>
    </dxf>
    <dxf>
      <font>
        <color rgb="FFFF8000"/>
      </font>
      <fill>
        <patternFill>
          <bgColor theme="1"/>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rgb="FFFF8000"/>
      </font>
      <fill>
        <patternFill>
          <bgColor theme="1"/>
        </patternFill>
      </fill>
    </dxf>
    <dxf>
      <font>
        <color theme="1" tint="0.499984740745262"/>
      </font>
    </dxf>
    <dxf>
      <font>
        <color rgb="FFFF8000"/>
      </font>
      <fill>
        <patternFill>
          <bgColor theme="1"/>
        </patternFill>
      </fill>
    </dxf>
    <dxf>
      <fill>
        <patternFill>
          <bgColor rgb="FFFFA7B1"/>
        </patternFill>
      </fill>
      <border>
        <left style="thin">
          <color auto="1"/>
        </left>
        <right style="thin">
          <color auto="1"/>
        </right>
        <vertical/>
        <horizontal/>
      </border>
    </dxf>
    <dxf>
      <fill>
        <patternFill>
          <bgColor theme="4" tint="0.59996337778862885"/>
        </patternFill>
      </fill>
    </dxf>
    <dxf>
      <fill>
        <patternFill>
          <bgColor theme="7" tint="0.39994506668294322"/>
        </patternFill>
      </fill>
    </dxf>
    <dxf>
      <fill>
        <patternFill>
          <bgColor rgb="FFFFA7B1"/>
        </patternFill>
      </fill>
    </dxf>
    <dxf>
      <font>
        <b val="0"/>
        <i/>
        <color theme="1" tint="0.499984740745262"/>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8000"/>
      <color rgb="FFFFC7CE"/>
      <color rgb="FF646464"/>
      <color rgb="FF320000"/>
      <color rgb="FF640000"/>
      <color rgb="FF808080"/>
      <color rgb="FFFFFFAF"/>
      <color rgb="FFD6CDE1"/>
      <color rgb="FFFFA7B1"/>
      <color rgb="FFEAD5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40"/>
  <sheetViews>
    <sheetView showGridLines="0" tabSelected="1" zoomScale="85" zoomScaleNormal="85" workbookViewId="0">
      <selection activeCell="D1" sqref="D1:F1"/>
    </sheetView>
  </sheetViews>
  <sheetFormatPr defaultRowHeight="18" customHeight="1" x14ac:dyDescent="0.25"/>
  <cols>
    <col min="1" max="1" width="10.7109375" customWidth="1"/>
    <col min="2" max="2" width="8.7109375" customWidth="1"/>
    <col min="3" max="3" width="14.7109375" customWidth="1"/>
    <col min="4" max="4" width="10.7109375" customWidth="1"/>
    <col min="5" max="6" width="18.7109375" customWidth="1"/>
    <col min="7" max="8" width="14.7109375" customWidth="1"/>
    <col min="9" max="9" width="8.7109375" customWidth="1"/>
    <col min="10" max="10" width="8.7109375" hidden="1" customWidth="1"/>
    <col min="11" max="12" width="12.7109375" customWidth="1"/>
    <col min="13" max="13" width="8.7109375" hidden="1" customWidth="1"/>
    <col min="14" max="14" width="15.7109375" customWidth="1"/>
    <col min="15" max="18" width="14.7109375" customWidth="1"/>
    <col min="19" max="19" width="5.7109375" hidden="1" customWidth="1"/>
    <col min="20" max="23" width="14.7109375" customWidth="1"/>
    <col min="24" max="24" width="21.7109375" customWidth="1"/>
    <col min="25" max="28" width="14.7109375" customWidth="1"/>
    <col min="29" max="29" width="15.7109375" customWidth="1"/>
    <col min="30" max="32" width="14.7109375" customWidth="1"/>
    <col min="33" max="37" width="20.7109375" customWidth="1"/>
  </cols>
  <sheetData>
    <row r="1" spans="1:34" ht="30" customHeight="1" x14ac:dyDescent="0.25">
      <c r="A1" s="238" t="s">
        <v>113</v>
      </c>
      <c r="B1" s="233" t="s">
        <v>111</v>
      </c>
      <c r="C1" s="234"/>
      <c r="D1" s="235"/>
      <c r="E1" s="235"/>
      <c r="F1" s="235"/>
      <c r="G1" s="293" t="s">
        <v>0</v>
      </c>
      <c r="H1" s="293"/>
      <c r="I1" s="293"/>
      <c r="J1" s="293"/>
      <c r="K1" s="293"/>
      <c r="L1" s="190"/>
      <c r="N1" s="232" t="s">
        <v>223</v>
      </c>
      <c r="O1" s="232"/>
      <c r="P1" s="217">
        <f>$B$35</f>
        <v>0</v>
      </c>
    </row>
    <row r="2" spans="1:34" ht="30" customHeight="1" x14ac:dyDescent="0.25">
      <c r="A2" s="239"/>
      <c r="B2" s="257" t="s">
        <v>114</v>
      </c>
      <c r="C2" s="257"/>
      <c r="D2" s="257"/>
      <c r="E2" s="257"/>
      <c r="F2" s="257"/>
      <c r="G2" s="257"/>
      <c r="H2" s="257"/>
      <c r="I2" s="257"/>
      <c r="J2" s="257"/>
      <c r="K2" s="257"/>
      <c r="N2" s="202" t="s">
        <v>219</v>
      </c>
      <c r="O2" s="288" t="s">
        <v>220</v>
      </c>
      <c r="P2" s="288"/>
      <c r="Q2" s="288"/>
      <c r="R2" s="288"/>
      <c r="S2" s="288"/>
      <c r="T2" s="288"/>
      <c r="U2" s="288"/>
      <c r="Y2" s="1"/>
      <c r="Z2" s="1"/>
    </row>
    <row r="3" spans="1:34" ht="21.95" customHeight="1" thickBot="1" x14ac:dyDescent="0.3">
      <c r="A3" s="240"/>
      <c r="G3" s="236" t="str">
        <f>IF(OR(I35="Yes",L35="Yes"),"Engines over 25 years in age do not qualify for the program.","")</f>
        <v/>
      </c>
      <c r="H3" s="237"/>
      <c r="I3" s="237"/>
      <c r="J3" s="237"/>
      <c r="K3" s="237"/>
      <c r="L3" s="237"/>
      <c r="M3" s="190"/>
      <c r="N3" s="242" t="s">
        <v>218</v>
      </c>
      <c r="O3" s="242"/>
      <c r="P3" s="242"/>
      <c r="Q3" s="242"/>
      <c r="R3" s="242"/>
      <c r="S3" s="242"/>
      <c r="T3" s="242"/>
      <c r="U3" s="242"/>
      <c r="V3" s="144"/>
      <c r="W3" s="144"/>
      <c r="X3" s="144"/>
      <c r="Y3" s="144"/>
      <c r="Z3" s="41"/>
    </row>
    <row r="4" spans="1:34" s="148" customFormat="1" ht="18" customHeight="1" thickTop="1" x14ac:dyDescent="0.25">
      <c r="A4" s="208" t="s">
        <v>124</v>
      </c>
      <c r="B4" s="268" t="s">
        <v>2</v>
      </c>
      <c r="C4" s="269"/>
      <c r="D4" s="270" t="s">
        <v>226</v>
      </c>
      <c r="E4" s="270"/>
      <c r="F4" s="270"/>
      <c r="G4" s="270"/>
      <c r="H4" s="270"/>
      <c r="I4" s="270"/>
      <c r="J4" s="270"/>
      <c r="K4" s="270"/>
      <c r="L4" s="271"/>
      <c r="M4" s="189"/>
      <c r="N4" s="229" t="s">
        <v>3</v>
      </c>
      <c r="O4" s="256" t="str">
        <f>IF(OR(R9="Avg Annual",R10="Avg Annual",R11="Avg Annual",R12="Avg Annual",R13="Avg Annual",R14="Avg Annual",R15="Avg Annual",R16="Avg Annual",R17="Avg Annual",R18="Avg Annual",R19="Avg Annual",R20="Avg Annual",R21="Avg Annual",R22="Avg Annual",R23="Avg Annual",R24="Avg Annual",R25="Avg Annual",R26="Avg Annual",R27="Avg Annual",R28="Avg Annual",R29="Avg Annual",R30="Avg Annual",R31="Avg Annual",R32="Avg Annual",R33="Avg Annual"),"Total miles divided by engine age times % nonattainment","")</f>
        <v/>
      </c>
      <c r="P4" s="256"/>
      <c r="Q4" s="256"/>
      <c r="R4" s="197" t="str">
        <f>IF(OR(R9="Maximum",R10="Maximum",R11="Maximum",R12="Maximum",R13="Maximum",R14="Maximum",R15="Maximum",R16="Maximum",R17="Maximum",R18="Maximum",R19="Maximum",R20="Maximum",R21="Maximum",R22="Maximum",R23="Maximum",R24="Maximum",R25="Maximum",R26="Maximum",R27="Maximum",R28="Maximum",R29="Maximum",R30="Maximum",R31="Maximum",R32="Maximum",R33="Maximum"),"Avg miles + 10%","")</f>
        <v/>
      </c>
      <c r="S4" s="197"/>
      <c r="T4" s="256" t="str">
        <f>IF(OR(R9="Reduce by",R10="Reduce by",R11="Reduce by",R12="Reduce by",R13="Reduce by",R14="Reduce by",R15="Reduce by",R16="Reduce by",R17="Reduce by",R18="Reduce by",R19="Reduce by",R20="Reduce by",R21="Reduce by",R22="Reduce by",R23="Reduce by",R24="Reduce by",R25="Reduce by",R26="Reduce by",R27="Reduce by",R28="Reduce by",R29="Reduce by",R30="Reduce by",R31="Reduce by",R32="Reduce by",R33="Reduce by"),"Avg miles minus reduction percentage selected in next column","")</f>
        <v/>
      </c>
      <c r="U4" s="256"/>
      <c r="V4" s="256"/>
      <c r="W4" s="256"/>
      <c r="X4" s="203"/>
      <c r="Y4" s="203"/>
      <c r="Z4" s="142"/>
      <c r="AA4" s="142"/>
      <c r="AB4" s="290" t="s">
        <v>5</v>
      </c>
      <c r="AC4" s="291"/>
      <c r="AD4" s="291"/>
      <c r="AE4" s="291"/>
      <c r="AF4" s="292"/>
      <c r="AG4" s="230" t="s">
        <v>87</v>
      </c>
      <c r="AH4" s="231"/>
    </row>
    <row r="5" spans="1:34" s="148" customFormat="1" ht="21.95" customHeight="1" x14ac:dyDescent="0.25">
      <c r="A5" s="81"/>
      <c r="B5" s="272" t="s">
        <v>122</v>
      </c>
      <c r="C5" s="273"/>
      <c r="D5" s="273"/>
      <c r="E5" s="273"/>
      <c r="F5" s="277" t="s">
        <v>121</v>
      </c>
      <c r="G5" s="273"/>
      <c r="H5" s="273"/>
      <c r="I5" s="273"/>
      <c r="J5" s="273"/>
      <c r="K5" s="273"/>
      <c r="L5" s="278"/>
      <c r="M5" s="185"/>
      <c r="N5" s="253" t="str">
        <f>IF(COUNTIF(K9:K33,"Yes")&gt;0,CONCATENATE("Total Accumulated Engine Mileage",CHAR(10),"(since rebuild if applicable)"),"Total Accumulated Engine Mileage")</f>
        <v>Total Accumulated Engine Mileage</v>
      </c>
      <c r="O5" s="250" t="s">
        <v>203</v>
      </c>
      <c r="P5" s="174" t="str">
        <f>IF(COUNTIF(P9:P33,"&lt;.75")&gt;0,"Must be &gt;=75%","")</f>
        <v/>
      </c>
      <c r="Q5" s="250" t="s">
        <v>131</v>
      </c>
      <c r="R5" s="250" t="s">
        <v>130</v>
      </c>
      <c r="S5" s="186"/>
      <c r="T5" s="250" t="s">
        <v>133</v>
      </c>
      <c r="U5" s="250" t="s">
        <v>12</v>
      </c>
      <c r="V5" s="296" t="s">
        <v>14</v>
      </c>
      <c r="W5" s="296" t="s">
        <v>13</v>
      </c>
      <c r="X5" s="274" t="s">
        <v>15</v>
      </c>
      <c r="Y5" s="264" t="s">
        <v>136</v>
      </c>
      <c r="Z5" s="265"/>
      <c r="AA5" s="265"/>
      <c r="AB5" s="243" t="s">
        <v>122</v>
      </c>
      <c r="AC5" s="244"/>
      <c r="AD5" s="244"/>
      <c r="AE5" s="245"/>
      <c r="AF5" s="147" t="s">
        <v>136</v>
      </c>
      <c r="AG5" s="218"/>
      <c r="AH5" s="219"/>
    </row>
    <row r="6" spans="1:34" s="148" customFormat="1" ht="21.95" customHeight="1" x14ac:dyDescent="0.25">
      <c r="A6" s="209"/>
      <c r="B6" s="258" t="s">
        <v>117</v>
      </c>
      <c r="C6" s="260" t="s">
        <v>118</v>
      </c>
      <c r="D6" s="260" t="s">
        <v>119</v>
      </c>
      <c r="E6" s="306" t="s">
        <v>9</v>
      </c>
      <c r="F6" s="281" t="s">
        <v>118</v>
      </c>
      <c r="G6" s="260" t="s">
        <v>179</v>
      </c>
      <c r="H6" s="260" t="s">
        <v>120</v>
      </c>
      <c r="I6" s="283" t="s">
        <v>117</v>
      </c>
      <c r="J6" s="262" t="s">
        <v>221</v>
      </c>
      <c r="K6" s="285" t="s">
        <v>115</v>
      </c>
      <c r="L6" s="279" t="s">
        <v>204</v>
      </c>
      <c r="M6" s="299" t="s">
        <v>221</v>
      </c>
      <c r="N6" s="254"/>
      <c r="O6" s="251"/>
      <c r="P6" s="251" t="s">
        <v>206</v>
      </c>
      <c r="Q6" s="251"/>
      <c r="R6" s="251"/>
      <c r="S6" s="187"/>
      <c r="T6" s="251"/>
      <c r="U6" s="251"/>
      <c r="V6" s="297"/>
      <c r="W6" s="297"/>
      <c r="X6" s="275"/>
      <c r="Y6" s="266" t="s">
        <v>137</v>
      </c>
      <c r="Z6" s="266" t="s">
        <v>138</v>
      </c>
      <c r="AA6" s="294" t="s">
        <v>139</v>
      </c>
      <c r="AB6" s="303" t="s">
        <v>117</v>
      </c>
      <c r="AC6" s="248" t="s">
        <v>118</v>
      </c>
      <c r="AD6" s="248" t="s">
        <v>205</v>
      </c>
      <c r="AE6" s="246" t="s">
        <v>186</v>
      </c>
      <c r="AF6" s="301" t="s">
        <v>137</v>
      </c>
      <c r="AG6" s="220"/>
      <c r="AH6" s="221"/>
    </row>
    <row r="7" spans="1:34" s="148" customFormat="1" ht="30.6" customHeight="1" thickBot="1" x14ac:dyDescent="0.3">
      <c r="A7" s="82" t="s">
        <v>34</v>
      </c>
      <c r="B7" s="259"/>
      <c r="C7" s="261"/>
      <c r="D7" s="261"/>
      <c r="E7" s="307"/>
      <c r="F7" s="282"/>
      <c r="G7" s="261"/>
      <c r="H7" s="261"/>
      <c r="I7" s="284"/>
      <c r="J7" s="263"/>
      <c r="K7" s="267"/>
      <c r="L7" s="280"/>
      <c r="M7" s="300"/>
      <c r="N7" s="255"/>
      <c r="O7" s="252"/>
      <c r="P7" s="252"/>
      <c r="Q7" s="252"/>
      <c r="R7" s="252"/>
      <c r="S7" s="188"/>
      <c r="T7" s="252"/>
      <c r="U7" s="252"/>
      <c r="V7" s="298"/>
      <c r="W7" s="298"/>
      <c r="X7" s="276"/>
      <c r="Y7" s="267"/>
      <c r="Z7" s="267"/>
      <c r="AA7" s="295"/>
      <c r="AB7" s="304"/>
      <c r="AC7" s="249"/>
      <c r="AD7" s="249"/>
      <c r="AE7" s="247"/>
      <c r="AF7" s="302"/>
      <c r="AG7" s="222" t="s">
        <v>224</v>
      </c>
      <c r="AH7" s="223" t="s">
        <v>225</v>
      </c>
    </row>
    <row r="8" spans="1:34" s="160" customFormat="1" ht="15" customHeight="1" x14ac:dyDescent="0.2">
      <c r="A8" s="149">
        <v>100</v>
      </c>
      <c r="B8" s="150">
        <v>1999</v>
      </c>
      <c r="C8" s="151" t="s">
        <v>35</v>
      </c>
      <c r="D8" s="179">
        <v>27500</v>
      </c>
      <c r="E8" s="152" t="s">
        <v>36</v>
      </c>
      <c r="F8" s="153" t="s">
        <v>37</v>
      </c>
      <c r="G8" s="151" t="s">
        <v>180</v>
      </c>
      <c r="H8" s="152" t="s">
        <v>38</v>
      </c>
      <c r="I8" s="154">
        <v>2001</v>
      </c>
      <c r="J8" s="152"/>
      <c r="K8" s="152" t="s">
        <v>75</v>
      </c>
      <c r="L8" s="155"/>
      <c r="M8" s="198"/>
      <c r="N8" s="199">
        <v>501472</v>
      </c>
      <c r="O8" s="175">
        <v>27859.555555555555</v>
      </c>
      <c r="P8" s="171">
        <v>0.95</v>
      </c>
      <c r="Q8" s="176">
        <v>26466.577777777777</v>
      </c>
      <c r="R8" s="156" t="s">
        <v>129</v>
      </c>
      <c r="S8" s="205"/>
      <c r="T8" s="173" t="s">
        <v>49</v>
      </c>
      <c r="U8" s="175">
        <f>IFERROR(IF(T8="","",IF(R8="Avg Annual",Q8,(IF(R8="Maximum",Q8*1.1,IF(R8="Reduce by",Q8*(1-T8),""))))),"")</f>
        <v>26466.577777777777</v>
      </c>
      <c r="V8" s="154">
        <v>200</v>
      </c>
      <c r="W8" s="157">
        <v>0.5</v>
      </c>
      <c r="X8" s="154" t="s">
        <v>91</v>
      </c>
      <c r="Y8" s="154" t="s">
        <v>140</v>
      </c>
      <c r="Z8" s="177">
        <v>2132</v>
      </c>
      <c r="AA8" s="152" t="s">
        <v>42</v>
      </c>
      <c r="AB8" s="158">
        <v>2018</v>
      </c>
      <c r="AC8" s="157" t="s">
        <v>171</v>
      </c>
      <c r="AD8" s="172">
        <v>39000</v>
      </c>
      <c r="AE8" s="178">
        <v>104500</v>
      </c>
      <c r="AF8" s="159" t="s">
        <v>140</v>
      </c>
      <c r="AG8" s="224" t="s">
        <v>46</v>
      </c>
      <c r="AH8" s="159" t="s">
        <v>46</v>
      </c>
    </row>
    <row r="9" spans="1:34" s="34" customFormat="1" ht="15" customHeight="1" x14ac:dyDescent="0.2">
      <c r="A9" s="145"/>
      <c r="B9" s="91"/>
      <c r="C9" s="79"/>
      <c r="D9" s="57"/>
      <c r="E9" s="8"/>
      <c r="F9" s="96"/>
      <c r="G9" s="79"/>
      <c r="H9" s="8"/>
      <c r="I9" s="55"/>
      <c r="J9" s="210" t="str">
        <f t="shared" ref="J9:J33" si="0">IF(I9&lt;&gt;"",$K$35-I9,"")</f>
        <v/>
      </c>
      <c r="K9" s="53" t="s">
        <v>48</v>
      </c>
      <c r="L9" s="92"/>
      <c r="M9" s="212" t="str">
        <f>IF(L9&lt;&gt;"",$K$35-L9,"")</f>
        <v/>
      </c>
      <c r="N9" s="200"/>
      <c r="O9" s="35" t="str">
        <f t="shared" ref="O9:O17" si="1">IF(AND(K9="Yes",M9&lt;=25,N9=""),CONCATENATE(CHAR(60),"      Enter"),IF(AND(K9="No",J9&lt;=25,N9=""),CONCATENATE(CHAR(60),"      Enter"),IF(K9="No",N9/($K$35-I9)*1,IF(K9="Yes",N9/($K$35-L9)*1,""))))</f>
        <v/>
      </c>
      <c r="P9" s="9"/>
      <c r="Q9" s="37" t="str">
        <f>IFERROR(O9*P9,"")</f>
        <v/>
      </c>
      <c r="R9" s="10" t="s">
        <v>48</v>
      </c>
      <c r="S9" s="10">
        <f t="shared" ref="S9:S20" si="2">COUNTBLANK(R9)</f>
        <v>0</v>
      </c>
      <c r="T9" s="9">
        <v>0.2</v>
      </c>
      <c r="U9" s="39" t="str">
        <f>IFERROR(IF(T9="","",IF(R9="Avg Annual",Q9,(IF(R9="Maximum",Q9*1.1,IF(R9="Reduce by",Q9*(1-T9),""))))),"")</f>
        <v/>
      </c>
      <c r="V9" s="12"/>
      <c r="W9" s="11"/>
      <c r="X9" s="9"/>
      <c r="Y9" s="13"/>
      <c r="Z9" s="124"/>
      <c r="AA9" s="111"/>
      <c r="AB9" s="16"/>
      <c r="AC9" s="109"/>
      <c r="AD9" s="14"/>
      <c r="AE9" s="122"/>
      <c r="AF9" s="113"/>
      <c r="AG9" s="225"/>
      <c r="AH9" s="227"/>
    </row>
    <row r="10" spans="1:34" ht="15" customHeight="1" x14ac:dyDescent="0.25">
      <c r="A10" s="145"/>
      <c r="B10" s="91"/>
      <c r="C10" s="79"/>
      <c r="D10" s="57"/>
      <c r="E10" s="8"/>
      <c r="F10" s="96"/>
      <c r="G10" s="79"/>
      <c r="H10" s="8"/>
      <c r="I10" s="55"/>
      <c r="J10" s="210" t="str">
        <f t="shared" si="0"/>
        <v/>
      </c>
      <c r="K10" s="53" t="s">
        <v>48</v>
      </c>
      <c r="L10" s="92"/>
      <c r="M10" s="213" t="str">
        <f t="shared" ref="M10:M33" si="3">IF(L10&lt;&gt;"",$K$35-L10,"")</f>
        <v/>
      </c>
      <c r="N10" s="200"/>
      <c r="O10" s="35" t="str">
        <f t="shared" si="1"/>
        <v/>
      </c>
      <c r="P10" s="9"/>
      <c r="Q10" s="37" t="str">
        <f t="shared" ref="Q10:Q33" si="4">IFERROR(O10*P10,"")</f>
        <v/>
      </c>
      <c r="R10" s="10" t="s">
        <v>48</v>
      </c>
      <c r="S10" s="10">
        <f t="shared" si="2"/>
        <v>0</v>
      </c>
      <c r="T10" s="9" t="s">
        <v>49</v>
      </c>
      <c r="U10" s="39" t="str">
        <f t="shared" ref="U10:U33" si="5">IFERROR(IF(T10="","",IF(R10="Avg Annual",Q10,(IF(R10="Maximum",Q10*1.1,IF(R10="Reduce by",Q10*(1-T10),""))))),"")</f>
        <v/>
      </c>
      <c r="V10" s="12"/>
      <c r="W10" s="11"/>
      <c r="X10" s="9"/>
      <c r="Y10" s="13"/>
      <c r="Z10" s="124"/>
      <c r="AA10" s="111"/>
      <c r="AB10" s="16"/>
      <c r="AC10" s="109"/>
      <c r="AD10" s="14"/>
      <c r="AE10" s="122"/>
      <c r="AF10" s="113"/>
      <c r="AG10" s="225"/>
      <c r="AH10" s="227"/>
    </row>
    <row r="11" spans="1:34" ht="15" customHeight="1" x14ac:dyDescent="0.25">
      <c r="A11" s="145"/>
      <c r="B11" s="91"/>
      <c r="C11" s="79"/>
      <c r="D11" s="57"/>
      <c r="E11" s="8"/>
      <c r="F11" s="96"/>
      <c r="G11" s="79"/>
      <c r="H11" s="8"/>
      <c r="I11" s="55"/>
      <c r="J11" s="210" t="str">
        <f t="shared" si="0"/>
        <v/>
      </c>
      <c r="K11" s="53" t="s">
        <v>48</v>
      </c>
      <c r="L11" s="92"/>
      <c r="M11" s="213" t="str">
        <f t="shared" si="3"/>
        <v/>
      </c>
      <c r="N11" s="200"/>
      <c r="O11" s="35" t="str">
        <f t="shared" si="1"/>
        <v/>
      </c>
      <c r="P11" s="9"/>
      <c r="Q11" s="37" t="str">
        <f t="shared" si="4"/>
        <v/>
      </c>
      <c r="R11" s="10" t="s">
        <v>48</v>
      </c>
      <c r="S11" s="10">
        <f t="shared" si="2"/>
        <v>0</v>
      </c>
      <c r="T11" s="9" t="s">
        <v>49</v>
      </c>
      <c r="U11" s="39" t="str">
        <f t="shared" si="5"/>
        <v/>
      </c>
      <c r="V11" s="12"/>
      <c r="W11" s="11"/>
      <c r="X11" s="9"/>
      <c r="Y11" s="13"/>
      <c r="Z11" s="124"/>
      <c r="AA11" s="111"/>
      <c r="AB11" s="16"/>
      <c r="AC11" s="109"/>
      <c r="AD11" s="14"/>
      <c r="AE11" s="122"/>
      <c r="AF11" s="113"/>
      <c r="AG11" s="225"/>
      <c r="AH11" s="227"/>
    </row>
    <row r="12" spans="1:34" ht="15" customHeight="1" x14ac:dyDescent="0.25">
      <c r="A12" s="145"/>
      <c r="B12" s="91"/>
      <c r="C12" s="79"/>
      <c r="D12" s="57"/>
      <c r="E12" s="8"/>
      <c r="F12" s="96"/>
      <c r="G12" s="79"/>
      <c r="H12" s="8"/>
      <c r="I12" s="55"/>
      <c r="J12" s="210" t="str">
        <f t="shared" si="0"/>
        <v/>
      </c>
      <c r="K12" s="53" t="s">
        <v>48</v>
      </c>
      <c r="L12" s="92"/>
      <c r="M12" s="213" t="str">
        <f t="shared" si="3"/>
        <v/>
      </c>
      <c r="N12" s="200"/>
      <c r="O12" s="35" t="str">
        <f t="shared" si="1"/>
        <v/>
      </c>
      <c r="P12" s="9"/>
      <c r="Q12" s="37" t="str">
        <f t="shared" si="4"/>
        <v/>
      </c>
      <c r="R12" s="10" t="s">
        <v>48</v>
      </c>
      <c r="S12" s="10">
        <f t="shared" si="2"/>
        <v>0</v>
      </c>
      <c r="T12" s="9" t="s">
        <v>49</v>
      </c>
      <c r="U12" s="39" t="str">
        <f t="shared" si="5"/>
        <v/>
      </c>
      <c r="V12" s="12"/>
      <c r="W12" s="11"/>
      <c r="X12" s="9"/>
      <c r="Y12" s="13"/>
      <c r="Z12" s="124"/>
      <c r="AA12" s="111"/>
      <c r="AB12" s="16"/>
      <c r="AC12" s="109"/>
      <c r="AD12" s="14"/>
      <c r="AE12" s="122"/>
      <c r="AF12" s="113"/>
      <c r="AG12" s="225"/>
      <c r="AH12" s="227"/>
    </row>
    <row r="13" spans="1:34" ht="15" customHeight="1" x14ac:dyDescent="0.25">
      <c r="A13" s="145"/>
      <c r="B13" s="91"/>
      <c r="C13" s="79"/>
      <c r="D13" s="57"/>
      <c r="E13" s="8"/>
      <c r="F13" s="96"/>
      <c r="G13" s="79"/>
      <c r="H13" s="8"/>
      <c r="I13" s="55"/>
      <c r="J13" s="210" t="str">
        <f t="shared" si="0"/>
        <v/>
      </c>
      <c r="K13" s="53" t="s">
        <v>48</v>
      </c>
      <c r="L13" s="92"/>
      <c r="M13" s="213" t="str">
        <f t="shared" si="3"/>
        <v/>
      </c>
      <c r="N13" s="200"/>
      <c r="O13" s="35" t="str">
        <f t="shared" si="1"/>
        <v/>
      </c>
      <c r="P13" s="9"/>
      <c r="Q13" s="37" t="str">
        <f t="shared" si="4"/>
        <v/>
      </c>
      <c r="R13" s="10" t="s">
        <v>48</v>
      </c>
      <c r="S13" s="10">
        <f t="shared" si="2"/>
        <v>0</v>
      </c>
      <c r="T13" s="9" t="s">
        <v>49</v>
      </c>
      <c r="U13" s="39" t="str">
        <f t="shared" si="5"/>
        <v/>
      </c>
      <c r="V13" s="12"/>
      <c r="W13" s="11"/>
      <c r="X13" s="9"/>
      <c r="Y13" s="13"/>
      <c r="Z13" s="124"/>
      <c r="AA13" s="111"/>
      <c r="AB13" s="16"/>
      <c r="AC13" s="109"/>
      <c r="AD13" s="14"/>
      <c r="AE13" s="122"/>
      <c r="AF13" s="113"/>
      <c r="AG13" s="225"/>
      <c r="AH13" s="227"/>
    </row>
    <row r="14" spans="1:34" ht="15" customHeight="1" x14ac:dyDescent="0.25">
      <c r="A14" s="145"/>
      <c r="B14" s="91"/>
      <c r="C14" s="79"/>
      <c r="D14" s="57"/>
      <c r="E14" s="8"/>
      <c r="F14" s="96"/>
      <c r="G14" s="79"/>
      <c r="H14" s="8"/>
      <c r="I14" s="55"/>
      <c r="J14" s="210" t="str">
        <f t="shared" si="0"/>
        <v/>
      </c>
      <c r="K14" s="53" t="s">
        <v>48</v>
      </c>
      <c r="L14" s="92"/>
      <c r="M14" s="213" t="str">
        <f t="shared" si="3"/>
        <v/>
      </c>
      <c r="N14" s="200"/>
      <c r="O14" s="35" t="str">
        <f t="shared" si="1"/>
        <v/>
      </c>
      <c r="P14" s="9"/>
      <c r="Q14" s="37" t="str">
        <f t="shared" si="4"/>
        <v/>
      </c>
      <c r="R14" s="10" t="s">
        <v>48</v>
      </c>
      <c r="S14" s="10">
        <f t="shared" si="2"/>
        <v>0</v>
      </c>
      <c r="T14" s="9" t="s">
        <v>49</v>
      </c>
      <c r="U14" s="39" t="str">
        <f t="shared" si="5"/>
        <v/>
      </c>
      <c r="V14" s="12"/>
      <c r="W14" s="11"/>
      <c r="X14" s="9"/>
      <c r="Y14" s="13"/>
      <c r="Z14" s="124"/>
      <c r="AA14" s="111"/>
      <c r="AB14" s="16"/>
      <c r="AC14" s="109"/>
      <c r="AD14" s="14"/>
      <c r="AE14" s="122"/>
      <c r="AF14" s="113"/>
      <c r="AG14" s="225"/>
      <c r="AH14" s="227"/>
    </row>
    <row r="15" spans="1:34" ht="15" customHeight="1" x14ac:dyDescent="0.25">
      <c r="A15" s="145"/>
      <c r="B15" s="91"/>
      <c r="C15" s="79"/>
      <c r="D15" s="57"/>
      <c r="E15" s="8"/>
      <c r="F15" s="96"/>
      <c r="G15" s="79"/>
      <c r="H15" s="8"/>
      <c r="I15" s="55"/>
      <c r="J15" s="210" t="str">
        <f t="shared" si="0"/>
        <v/>
      </c>
      <c r="K15" s="53" t="s">
        <v>48</v>
      </c>
      <c r="L15" s="92"/>
      <c r="M15" s="213" t="str">
        <f t="shared" si="3"/>
        <v/>
      </c>
      <c r="N15" s="200"/>
      <c r="O15" s="35" t="str">
        <f t="shared" si="1"/>
        <v/>
      </c>
      <c r="P15" s="9"/>
      <c r="Q15" s="37" t="str">
        <f t="shared" si="4"/>
        <v/>
      </c>
      <c r="R15" s="10" t="s">
        <v>48</v>
      </c>
      <c r="S15" s="10">
        <f t="shared" si="2"/>
        <v>0</v>
      </c>
      <c r="T15" s="9" t="s">
        <v>49</v>
      </c>
      <c r="U15" s="39" t="str">
        <f t="shared" si="5"/>
        <v/>
      </c>
      <c r="V15" s="12"/>
      <c r="W15" s="11"/>
      <c r="X15" s="9"/>
      <c r="Y15" s="13"/>
      <c r="Z15" s="124"/>
      <c r="AA15" s="111"/>
      <c r="AB15" s="16"/>
      <c r="AC15" s="109"/>
      <c r="AD15" s="14"/>
      <c r="AE15" s="122"/>
      <c r="AF15" s="113"/>
      <c r="AG15" s="225"/>
      <c r="AH15" s="227"/>
    </row>
    <row r="16" spans="1:34" ht="15" customHeight="1" x14ac:dyDescent="0.25">
      <c r="A16" s="145"/>
      <c r="B16" s="91"/>
      <c r="C16" s="79"/>
      <c r="D16" s="57"/>
      <c r="E16" s="8"/>
      <c r="F16" s="96"/>
      <c r="G16" s="79"/>
      <c r="H16" s="8"/>
      <c r="I16" s="55"/>
      <c r="J16" s="210" t="str">
        <f t="shared" si="0"/>
        <v/>
      </c>
      <c r="K16" s="53" t="s">
        <v>48</v>
      </c>
      <c r="L16" s="92"/>
      <c r="M16" s="213" t="str">
        <f t="shared" si="3"/>
        <v/>
      </c>
      <c r="N16" s="200"/>
      <c r="O16" s="35" t="str">
        <f t="shared" si="1"/>
        <v/>
      </c>
      <c r="P16" s="9"/>
      <c r="Q16" s="37" t="str">
        <f t="shared" si="4"/>
        <v/>
      </c>
      <c r="R16" s="10" t="s">
        <v>48</v>
      </c>
      <c r="S16" s="10">
        <f t="shared" si="2"/>
        <v>0</v>
      </c>
      <c r="T16" s="9" t="s">
        <v>49</v>
      </c>
      <c r="U16" s="39" t="str">
        <f t="shared" si="5"/>
        <v/>
      </c>
      <c r="V16" s="12"/>
      <c r="W16" s="11"/>
      <c r="X16" s="9"/>
      <c r="Y16" s="13"/>
      <c r="Z16" s="124"/>
      <c r="AA16" s="111"/>
      <c r="AB16" s="16"/>
      <c r="AC16" s="109"/>
      <c r="AD16" s="14"/>
      <c r="AE16" s="122"/>
      <c r="AF16" s="113"/>
      <c r="AG16" s="225"/>
      <c r="AH16" s="227"/>
    </row>
    <row r="17" spans="1:34" ht="15" customHeight="1" x14ac:dyDescent="0.25">
      <c r="A17" s="145"/>
      <c r="B17" s="91"/>
      <c r="C17" s="79"/>
      <c r="D17" s="57"/>
      <c r="E17" s="8"/>
      <c r="F17" s="96"/>
      <c r="G17" s="79"/>
      <c r="H17" s="8"/>
      <c r="I17" s="55"/>
      <c r="J17" s="210" t="str">
        <f t="shared" si="0"/>
        <v/>
      </c>
      <c r="K17" s="53" t="s">
        <v>48</v>
      </c>
      <c r="L17" s="92"/>
      <c r="M17" s="213" t="str">
        <f t="shared" si="3"/>
        <v/>
      </c>
      <c r="N17" s="200"/>
      <c r="O17" s="35" t="str">
        <f t="shared" si="1"/>
        <v/>
      </c>
      <c r="P17" s="9"/>
      <c r="Q17" s="37" t="str">
        <f t="shared" si="4"/>
        <v/>
      </c>
      <c r="R17" s="10" t="s">
        <v>48</v>
      </c>
      <c r="S17" s="10">
        <f t="shared" si="2"/>
        <v>0</v>
      </c>
      <c r="T17" s="9" t="s">
        <v>49</v>
      </c>
      <c r="U17" s="39" t="str">
        <f t="shared" si="5"/>
        <v/>
      </c>
      <c r="V17" s="12"/>
      <c r="W17" s="11"/>
      <c r="X17" s="9"/>
      <c r="Y17" s="13"/>
      <c r="Z17" s="124"/>
      <c r="AA17" s="111"/>
      <c r="AB17" s="16"/>
      <c r="AC17" s="109"/>
      <c r="AD17" s="14"/>
      <c r="AE17" s="122"/>
      <c r="AF17" s="113"/>
      <c r="AG17" s="225"/>
      <c r="AH17" s="227"/>
    </row>
    <row r="18" spans="1:34" ht="15" customHeight="1" x14ac:dyDescent="0.25">
      <c r="A18" s="145"/>
      <c r="B18" s="91"/>
      <c r="C18" s="79"/>
      <c r="D18" s="57"/>
      <c r="E18" s="8"/>
      <c r="F18" s="96"/>
      <c r="G18" s="79"/>
      <c r="H18" s="8"/>
      <c r="I18" s="55"/>
      <c r="J18" s="210" t="str">
        <f t="shared" si="0"/>
        <v/>
      </c>
      <c r="K18" s="53" t="s">
        <v>48</v>
      </c>
      <c r="L18" s="92"/>
      <c r="M18" s="213" t="str">
        <f t="shared" si="3"/>
        <v/>
      </c>
      <c r="N18" s="200"/>
      <c r="O18" s="35" t="str">
        <f>IF(AND(K18="Yes",M18&lt;=25,N18=""),CONCATENATE(CHAR(60),"      Enter"),IF(AND(K18="No",J18&lt;=25,N18=""),CONCATENATE(CHAR(60),"      Enter"),IF(K18="No",N18/($K$35-I18)*1,IF(K18="Yes",N18/($K$35-L18)*1,""))))</f>
        <v/>
      </c>
      <c r="P18" s="9"/>
      <c r="Q18" s="37" t="str">
        <f t="shared" si="4"/>
        <v/>
      </c>
      <c r="R18" s="10" t="s">
        <v>48</v>
      </c>
      <c r="S18" s="10">
        <f t="shared" si="2"/>
        <v>0</v>
      </c>
      <c r="T18" s="9">
        <v>0.25</v>
      </c>
      <c r="U18" s="39" t="str">
        <f t="shared" si="5"/>
        <v/>
      </c>
      <c r="V18" s="12"/>
      <c r="W18" s="11"/>
      <c r="X18" s="9"/>
      <c r="Y18" s="13"/>
      <c r="Z18" s="124"/>
      <c r="AA18" s="111"/>
      <c r="AB18" s="16"/>
      <c r="AC18" s="109"/>
      <c r="AD18" s="14"/>
      <c r="AE18" s="122"/>
      <c r="AF18" s="113"/>
      <c r="AG18" s="225"/>
      <c r="AH18" s="227"/>
    </row>
    <row r="19" spans="1:34" ht="15" customHeight="1" x14ac:dyDescent="0.25">
      <c r="A19" s="145"/>
      <c r="B19" s="91"/>
      <c r="C19" s="79"/>
      <c r="D19" s="57"/>
      <c r="E19" s="8"/>
      <c r="F19" s="96"/>
      <c r="G19" s="79"/>
      <c r="H19" s="8"/>
      <c r="I19" s="55"/>
      <c r="J19" s="210" t="str">
        <f t="shared" si="0"/>
        <v/>
      </c>
      <c r="K19" s="53" t="s">
        <v>48</v>
      </c>
      <c r="L19" s="92"/>
      <c r="M19" s="213" t="str">
        <f t="shared" si="3"/>
        <v/>
      </c>
      <c r="N19" s="200"/>
      <c r="O19" s="35" t="str">
        <f t="shared" ref="O19:O33" si="6">IF(AND(K19="Yes",M19&lt;=25,N19=""),CONCATENATE(CHAR(60),"      Enter"),IF(AND(K19="No",J19&lt;=25,N19=""),CONCATENATE(CHAR(60),"      Enter"),IF(K19="No",N19/($K$35-I19)*1,IF(K19="Yes",N19/($K$35-L19)*1,""))))</f>
        <v/>
      </c>
      <c r="P19" s="9"/>
      <c r="Q19" s="37" t="str">
        <f t="shared" si="4"/>
        <v/>
      </c>
      <c r="R19" s="10" t="s">
        <v>48</v>
      </c>
      <c r="S19" s="10">
        <f t="shared" si="2"/>
        <v>0</v>
      </c>
      <c r="T19" s="9" t="s">
        <v>49</v>
      </c>
      <c r="U19" s="39" t="str">
        <f t="shared" si="5"/>
        <v/>
      </c>
      <c r="V19" s="12"/>
      <c r="W19" s="11"/>
      <c r="X19" s="9"/>
      <c r="Y19" s="13"/>
      <c r="Z19" s="124"/>
      <c r="AA19" s="111"/>
      <c r="AB19" s="16"/>
      <c r="AC19" s="109"/>
      <c r="AD19" s="14"/>
      <c r="AE19" s="122"/>
      <c r="AF19" s="113"/>
      <c r="AG19" s="225"/>
      <c r="AH19" s="227"/>
    </row>
    <row r="20" spans="1:34" ht="15" customHeight="1" x14ac:dyDescent="0.25">
      <c r="A20" s="145"/>
      <c r="B20" s="91"/>
      <c r="C20" s="79"/>
      <c r="D20" s="57"/>
      <c r="E20" s="8"/>
      <c r="F20" s="96"/>
      <c r="G20" s="79"/>
      <c r="H20" s="8"/>
      <c r="I20" s="55"/>
      <c r="J20" s="210" t="str">
        <f t="shared" si="0"/>
        <v/>
      </c>
      <c r="K20" s="53" t="s">
        <v>48</v>
      </c>
      <c r="L20" s="92"/>
      <c r="M20" s="213" t="str">
        <f t="shared" si="3"/>
        <v/>
      </c>
      <c r="N20" s="200"/>
      <c r="O20" s="35" t="str">
        <f t="shared" si="6"/>
        <v/>
      </c>
      <c r="P20" s="9"/>
      <c r="Q20" s="37" t="str">
        <f t="shared" si="4"/>
        <v/>
      </c>
      <c r="R20" s="10" t="s">
        <v>48</v>
      </c>
      <c r="S20" s="10">
        <f t="shared" si="2"/>
        <v>0</v>
      </c>
      <c r="T20" s="9" t="s">
        <v>49</v>
      </c>
      <c r="U20" s="39" t="str">
        <f t="shared" si="5"/>
        <v/>
      </c>
      <c r="V20" s="12"/>
      <c r="W20" s="11"/>
      <c r="X20" s="9"/>
      <c r="Y20" s="13"/>
      <c r="Z20" s="124"/>
      <c r="AA20" s="111"/>
      <c r="AB20" s="16"/>
      <c r="AC20" s="109"/>
      <c r="AD20" s="14"/>
      <c r="AE20" s="122"/>
      <c r="AF20" s="113"/>
      <c r="AG20" s="225"/>
      <c r="AH20" s="227"/>
    </row>
    <row r="21" spans="1:34" ht="15" customHeight="1" x14ac:dyDescent="0.25">
      <c r="A21" s="145"/>
      <c r="B21" s="91"/>
      <c r="C21" s="79"/>
      <c r="D21" s="57"/>
      <c r="E21" s="8"/>
      <c r="F21" s="96"/>
      <c r="G21" s="79"/>
      <c r="H21" s="8"/>
      <c r="I21" s="55"/>
      <c r="J21" s="210" t="str">
        <f t="shared" si="0"/>
        <v/>
      </c>
      <c r="K21" s="53" t="s">
        <v>48</v>
      </c>
      <c r="L21" s="92"/>
      <c r="M21" s="213" t="str">
        <f t="shared" si="3"/>
        <v/>
      </c>
      <c r="N21" s="200"/>
      <c r="O21" s="35" t="str">
        <f t="shared" si="6"/>
        <v/>
      </c>
      <c r="P21" s="9"/>
      <c r="Q21" s="37" t="str">
        <f t="shared" si="4"/>
        <v/>
      </c>
      <c r="R21" s="10" t="s">
        <v>48</v>
      </c>
      <c r="S21" s="10">
        <f>COUNTBLANK(R21)</f>
        <v>0</v>
      </c>
      <c r="T21" s="9" t="s">
        <v>49</v>
      </c>
      <c r="U21" s="39" t="str">
        <f t="shared" si="5"/>
        <v/>
      </c>
      <c r="V21" s="12"/>
      <c r="W21" s="11"/>
      <c r="X21" s="9"/>
      <c r="Y21" s="13"/>
      <c r="Z21" s="124"/>
      <c r="AA21" s="111"/>
      <c r="AB21" s="16"/>
      <c r="AC21" s="109"/>
      <c r="AD21" s="14"/>
      <c r="AE21" s="122"/>
      <c r="AF21" s="113"/>
      <c r="AG21" s="225"/>
      <c r="AH21" s="227"/>
    </row>
    <row r="22" spans="1:34" ht="15" customHeight="1" x14ac:dyDescent="0.25">
      <c r="A22" s="145"/>
      <c r="B22" s="91"/>
      <c r="C22" s="79"/>
      <c r="D22" s="57"/>
      <c r="E22" s="8"/>
      <c r="F22" s="96"/>
      <c r="G22" s="79"/>
      <c r="H22" s="8"/>
      <c r="I22" s="55"/>
      <c r="J22" s="210" t="str">
        <f t="shared" si="0"/>
        <v/>
      </c>
      <c r="K22" s="53" t="s">
        <v>48</v>
      </c>
      <c r="L22" s="92"/>
      <c r="M22" s="213" t="str">
        <f t="shared" si="3"/>
        <v/>
      </c>
      <c r="N22" s="200"/>
      <c r="O22" s="35" t="str">
        <f t="shared" si="6"/>
        <v/>
      </c>
      <c r="P22" s="9"/>
      <c r="Q22" s="37" t="str">
        <f t="shared" si="4"/>
        <v/>
      </c>
      <c r="R22" s="10" t="s">
        <v>48</v>
      </c>
      <c r="S22" s="10">
        <f t="shared" ref="S22:S33" si="7">COUNTBLANK(R22)</f>
        <v>0</v>
      </c>
      <c r="T22" s="9" t="s">
        <v>49</v>
      </c>
      <c r="U22" s="39" t="str">
        <f t="shared" si="5"/>
        <v/>
      </c>
      <c r="V22" s="12"/>
      <c r="W22" s="11"/>
      <c r="X22" s="9"/>
      <c r="Y22" s="13"/>
      <c r="Z22" s="124"/>
      <c r="AA22" s="111"/>
      <c r="AB22" s="16"/>
      <c r="AC22" s="109"/>
      <c r="AD22" s="14"/>
      <c r="AE22" s="122"/>
      <c r="AF22" s="113"/>
      <c r="AG22" s="225"/>
      <c r="AH22" s="227"/>
    </row>
    <row r="23" spans="1:34" ht="15" customHeight="1" x14ac:dyDescent="0.25">
      <c r="A23" s="145"/>
      <c r="B23" s="91"/>
      <c r="C23" s="79"/>
      <c r="D23" s="57"/>
      <c r="E23" s="8"/>
      <c r="F23" s="96"/>
      <c r="G23" s="79"/>
      <c r="H23" s="8"/>
      <c r="I23" s="55"/>
      <c r="J23" s="210" t="str">
        <f t="shared" si="0"/>
        <v/>
      </c>
      <c r="K23" s="53" t="s">
        <v>48</v>
      </c>
      <c r="L23" s="92"/>
      <c r="M23" s="213" t="str">
        <f t="shared" si="3"/>
        <v/>
      </c>
      <c r="N23" s="200"/>
      <c r="O23" s="35" t="str">
        <f t="shared" si="6"/>
        <v/>
      </c>
      <c r="P23" s="9"/>
      <c r="Q23" s="37" t="str">
        <f t="shared" si="4"/>
        <v/>
      </c>
      <c r="R23" s="10" t="s">
        <v>48</v>
      </c>
      <c r="S23" s="10">
        <f t="shared" si="7"/>
        <v>0</v>
      </c>
      <c r="T23" s="9" t="s">
        <v>49</v>
      </c>
      <c r="U23" s="39" t="str">
        <f t="shared" si="5"/>
        <v/>
      </c>
      <c r="V23" s="12"/>
      <c r="W23" s="11"/>
      <c r="X23" s="9"/>
      <c r="Y23" s="13"/>
      <c r="Z23" s="124"/>
      <c r="AA23" s="111"/>
      <c r="AB23" s="16"/>
      <c r="AC23" s="109"/>
      <c r="AD23" s="14"/>
      <c r="AE23" s="122"/>
      <c r="AF23" s="113"/>
      <c r="AG23" s="225"/>
      <c r="AH23" s="227"/>
    </row>
    <row r="24" spans="1:34" ht="15" customHeight="1" x14ac:dyDescent="0.25">
      <c r="A24" s="145"/>
      <c r="B24" s="91"/>
      <c r="C24" s="79"/>
      <c r="D24" s="57"/>
      <c r="E24" s="8"/>
      <c r="F24" s="96"/>
      <c r="G24" s="79"/>
      <c r="H24" s="8"/>
      <c r="I24" s="55"/>
      <c r="J24" s="210" t="str">
        <f t="shared" si="0"/>
        <v/>
      </c>
      <c r="K24" s="53" t="s">
        <v>48</v>
      </c>
      <c r="L24" s="92"/>
      <c r="M24" s="213" t="str">
        <f t="shared" si="3"/>
        <v/>
      </c>
      <c r="N24" s="200"/>
      <c r="O24" s="35" t="str">
        <f t="shared" si="6"/>
        <v/>
      </c>
      <c r="P24" s="9"/>
      <c r="Q24" s="37" t="str">
        <f t="shared" si="4"/>
        <v/>
      </c>
      <c r="R24" s="10" t="s">
        <v>48</v>
      </c>
      <c r="S24" s="10">
        <f t="shared" si="7"/>
        <v>0</v>
      </c>
      <c r="T24" s="9" t="s">
        <v>49</v>
      </c>
      <c r="U24" s="39" t="str">
        <f t="shared" si="5"/>
        <v/>
      </c>
      <c r="V24" s="12"/>
      <c r="W24" s="11"/>
      <c r="X24" s="9"/>
      <c r="Y24" s="13"/>
      <c r="Z24" s="124"/>
      <c r="AA24" s="111"/>
      <c r="AB24" s="16"/>
      <c r="AC24" s="109"/>
      <c r="AD24" s="14"/>
      <c r="AE24" s="122"/>
      <c r="AF24" s="113"/>
      <c r="AG24" s="225"/>
      <c r="AH24" s="227"/>
    </row>
    <row r="25" spans="1:34" ht="15" customHeight="1" x14ac:dyDescent="0.25">
      <c r="A25" s="145"/>
      <c r="B25" s="91"/>
      <c r="C25" s="79"/>
      <c r="D25" s="57"/>
      <c r="E25" s="8"/>
      <c r="F25" s="96"/>
      <c r="G25" s="79"/>
      <c r="H25" s="8"/>
      <c r="I25" s="55"/>
      <c r="J25" s="210" t="str">
        <f t="shared" si="0"/>
        <v/>
      </c>
      <c r="K25" s="53" t="s">
        <v>48</v>
      </c>
      <c r="L25" s="92"/>
      <c r="M25" s="213" t="str">
        <f t="shared" si="3"/>
        <v/>
      </c>
      <c r="N25" s="200"/>
      <c r="O25" s="35" t="str">
        <f t="shared" si="6"/>
        <v/>
      </c>
      <c r="P25" s="9"/>
      <c r="Q25" s="37" t="str">
        <f t="shared" si="4"/>
        <v/>
      </c>
      <c r="R25" s="10" t="s">
        <v>48</v>
      </c>
      <c r="S25" s="10">
        <f t="shared" si="7"/>
        <v>0</v>
      </c>
      <c r="T25" s="9" t="s">
        <v>49</v>
      </c>
      <c r="U25" s="39" t="str">
        <f t="shared" si="5"/>
        <v/>
      </c>
      <c r="V25" s="12"/>
      <c r="W25" s="11"/>
      <c r="X25" s="9"/>
      <c r="Y25" s="13"/>
      <c r="Z25" s="124"/>
      <c r="AA25" s="111"/>
      <c r="AB25" s="16"/>
      <c r="AC25" s="109"/>
      <c r="AD25" s="14"/>
      <c r="AE25" s="122"/>
      <c r="AF25" s="113"/>
      <c r="AG25" s="225"/>
      <c r="AH25" s="227"/>
    </row>
    <row r="26" spans="1:34" ht="15" customHeight="1" x14ac:dyDescent="0.25">
      <c r="A26" s="145"/>
      <c r="B26" s="91"/>
      <c r="C26" s="79"/>
      <c r="D26" s="57"/>
      <c r="E26" s="8"/>
      <c r="F26" s="96"/>
      <c r="G26" s="79"/>
      <c r="H26" s="8"/>
      <c r="I26" s="55"/>
      <c r="J26" s="210" t="str">
        <f t="shared" si="0"/>
        <v/>
      </c>
      <c r="K26" s="53" t="s">
        <v>48</v>
      </c>
      <c r="L26" s="92"/>
      <c r="M26" s="213" t="str">
        <f t="shared" si="3"/>
        <v/>
      </c>
      <c r="N26" s="200"/>
      <c r="O26" s="35" t="str">
        <f t="shared" si="6"/>
        <v/>
      </c>
      <c r="P26" s="9"/>
      <c r="Q26" s="37" t="str">
        <f t="shared" si="4"/>
        <v/>
      </c>
      <c r="R26" s="10" t="s">
        <v>48</v>
      </c>
      <c r="S26" s="10">
        <f t="shared" si="7"/>
        <v>0</v>
      </c>
      <c r="T26" s="9" t="s">
        <v>49</v>
      </c>
      <c r="U26" s="39" t="str">
        <f t="shared" si="5"/>
        <v/>
      </c>
      <c r="V26" s="12"/>
      <c r="W26" s="11"/>
      <c r="X26" s="9"/>
      <c r="Y26" s="13"/>
      <c r="Z26" s="124"/>
      <c r="AA26" s="111"/>
      <c r="AB26" s="16"/>
      <c r="AC26" s="109"/>
      <c r="AD26" s="14"/>
      <c r="AE26" s="122"/>
      <c r="AF26" s="113"/>
      <c r="AG26" s="225"/>
      <c r="AH26" s="227"/>
    </row>
    <row r="27" spans="1:34" ht="15" customHeight="1" x14ac:dyDescent="0.25">
      <c r="A27" s="145"/>
      <c r="B27" s="91"/>
      <c r="C27" s="79"/>
      <c r="D27" s="57"/>
      <c r="E27" s="8"/>
      <c r="F27" s="96"/>
      <c r="G27" s="79"/>
      <c r="H27" s="8"/>
      <c r="I27" s="55"/>
      <c r="J27" s="210" t="str">
        <f t="shared" si="0"/>
        <v/>
      </c>
      <c r="K27" s="53" t="s">
        <v>48</v>
      </c>
      <c r="L27" s="92"/>
      <c r="M27" s="213" t="str">
        <f t="shared" si="3"/>
        <v/>
      </c>
      <c r="N27" s="200"/>
      <c r="O27" s="35" t="str">
        <f t="shared" si="6"/>
        <v/>
      </c>
      <c r="P27" s="9"/>
      <c r="Q27" s="37" t="str">
        <f t="shared" si="4"/>
        <v/>
      </c>
      <c r="R27" s="10" t="s">
        <v>48</v>
      </c>
      <c r="S27" s="10">
        <f t="shared" si="7"/>
        <v>0</v>
      </c>
      <c r="T27" s="9" t="s">
        <v>49</v>
      </c>
      <c r="U27" s="39" t="str">
        <f t="shared" si="5"/>
        <v/>
      </c>
      <c r="V27" s="12"/>
      <c r="W27" s="11"/>
      <c r="X27" s="9"/>
      <c r="Y27" s="13"/>
      <c r="Z27" s="124"/>
      <c r="AA27" s="111"/>
      <c r="AB27" s="16"/>
      <c r="AC27" s="109"/>
      <c r="AD27" s="14"/>
      <c r="AE27" s="122"/>
      <c r="AF27" s="113"/>
      <c r="AG27" s="225"/>
      <c r="AH27" s="227"/>
    </row>
    <row r="28" spans="1:34" ht="15" customHeight="1" x14ac:dyDescent="0.25">
      <c r="A28" s="145"/>
      <c r="B28" s="91"/>
      <c r="C28" s="79"/>
      <c r="D28" s="57"/>
      <c r="E28" s="8"/>
      <c r="F28" s="96"/>
      <c r="G28" s="79"/>
      <c r="H28" s="8"/>
      <c r="I28" s="55"/>
      <c r="J28" s="210" t="str">
        <f t="shared" si="0"/>
        <v/>
      </c>
      <c r="K28" s="53" t="s">
        <v>48</v>
      </c>
      <c r="L28" s="92"/>
      <c r="M28" s="213" t="str">
        <f t="shared" si="3"/>
        <v/>
      </c>
      <c r="N28" s="200"/>
      <c r="O28" s="35" t="str">
        <f t="shared" si="6"/>
        <v/>
      </c>
      <c r="P28" s="9"/>
      <c r="Q28" s="37" t="str">
        <f t="shared" si="4"/>
        <v/>
      </c>
      <c r="R28" s="10" t="s">
        <v>48</v>
      </c>
      <c r="S28" s="10">
        <f t="shared" si="7"/>
        <v>0</v>
      </c>
      <c r="T28" s="9" t="s">
        <v>49</v>
      </c>
      <c r="U28" s="39" t="str">
        <f t="shared" si="5"/>
        <v/>
      </c>
      <c r="V28" s="12"/>
      <c r="W28" s="11"/>
      <c r="X28" s="9"/>
      <c r="Y28" s="13"/>
      <c r="Z28" s="124"/>
      <c r="AA28" s="111"/>
      <c r="AB28" s="16"/>
      <c r="AC28" s="109"/>
      <c r="AD28" s="14"/>
      <c r="AE28" s="122"/>
      <c r="AF28" s="113"/>
      <c r="AG28" s="225"/>
      <c r="AH28" s="227"/>
    </row>
    <row r="29" spans="1:34" ht="15" customHeight="1" x14ac:dyDescent="0.25">
      <c r="A29" s="145"/>
      <c r="B29" s="91"/>
      <c r="C29" s="79"/>
      <c r="D29" s="57"/>
      <c r="E29" s="8"/>
      <c r="F29" s="96"/>
      <c r="G29" s="79"/>
      <c r="H29" s="8"/>
      <c r="I29" s="55"/>
      <c r="J29" s="210" t="str">
        <f t="shared" si="0"/>
        <v/>
      </c>
      <c r="K29" s="53" t="s">
        <v>48</v>
      </c>
      <c r="L29" s="92"/>
      <c r="M29" s="213" t="str">
        <f t="shared" si="3"/>
        <v/>
      </c>
      <c r="N29" s="200"/>
      <c r="O29" s="35" t="str">
        <f t="shared" si="6"/>
        <v/>
      </c>
      <c r="P29" s="9"/>
      <c r="Q29" s="37" t="str">
        <f t="shared" si="4"/>
        <v/>
      </c>
      <c r="R29" s="10" t="s">
        <v>48</v>
      </c>
      <c r="S29" s="10">
        <f t="shared" si="7"/>
        <v>0</v>
      </c>
      <c r="T29" s="9" t="s">
        <v>49</v>
      </c>
      <c r="U29" s="39" t="str">
        <f t="shared" si="5"/>
        <v/>
      </c>
      <c r="V29" s="12"/>
      <c r="W29" s="11"/>
      <c r="X29" s="9"/>
      <c r="Y29" s="13"/>
      <c r="Z29" s="124"/>
      <c r="AA29" s="111"/>
      <c r="AB29" s="16"/>
      <c r="AC29" s="109"/>
      <c r="AD29" s="14"/>
      <c r="AE29" s="122"/>
      <c r="AF29" s="113"/>
      <c r="AG29" s="225"/>
      <c r="AH29" s="227"/>
    </row>
    <row r="30" spans="1:34" ht="15" customHeight="1" x14ac:dyDescent="0.25">
      <c r="A30" s="145"/>
      <c r="B30" s="91"/>
      <c r="C30" s="79"/>
      <c r="D30" s="57"/>
      <c r="E30" s="8"/>
      <c r="F30" s="96"/>
      <c r="G30" s="79"/>
      <c r="H30" s="8"/>
      <c r="I30" s="55"/>
      <c r="J30" s="210" t="str">
        <f t="shared" si="0"/>
        <v/>
      </c>
      <c r="K30" s="53" t="s">
        <v>48</v>
      </c>
      <c r="L30" s="92"/>
      <c r="M30" s="213" t="str">
        <f t="shared" si="3"/>
        <v/>
      </c>
      <c r="N30" s="200"/>
      <c r="O30" s="35" t="str">
        <f t="shared" si="6"/>
        <v/>
      </c>
      <c r="P30" s="9"/>
      <c r="Q30" s="37" t="str">
        <f t="shared" si="4"/>
        <v/>
      </c>
      <c r="R30" s="10" t="s">
        <v>48</v>
      </c>
      <c r="S30" s="10">
        <f t="shared" si="7"/>
        <v>0</v>
      </c>
      <c r="T30" s="9" t="s">
        <v>49</v>
      </c>
      <c r="U30" s="39" t="str">
        <f t="shared" si="5"/>
        <v/>
      </c>
      <c r="V30" s="12"/>
      <c r="W30" s="11"/>
      <c r="X30" s="9"/>
      <c r="Y30" s="13"/>
      <c r="Z30" s="124"/>
      <c r="AA30" s="111"/>
      <c r="AB30" s="16"/>
      <c r="AC30" s="109"/>
      <c r="AD30" s="14"/>
      <c r="AE30" s="122"/>
      <c r="AF30" s="113"/>
      <c r="AG30" s="225"/>
      <c r="AH30" s="227"/>
    </row>
    <row r="31" spans="1:34" ht="15" customHeight="1" x14ac:dyDescent="0.25">
      <c r="A31" s="145"/>
      <c r="B31" s="91"/>
      <c r="C31" s="79"/>
      <c r="D31" s="57"/>
      <c r="E31" s="8"/>
      <c r="F31" s="96"/>
      <c r="G31" s="79"/>
      <c r="H31" s="8"/>
      <c r="I31" s="55"/>
      <c r="J31" s="210" t="str">
        <f t="shared" si="0"/>
        <v/>
      </c>
      <c r="K31" s="53" t="s">
        <v>48</v>
      </c>
      <c r="L31" s="92"/>
      <c r="M31" s="213" t="str">
        <f t="shared" si="3"/>
        <v/>
      </c>
      <c r="N31" s="200"/>
      <c r="O31" s="35" t="str">
        <f t="shared" si="6"/>
        <v/>
      </c>
      <c r="P31" s="9"/>
      <c r="Q31" s="37" t="str">
        <f t="shared" si="4"/>
        <v/>
      </c>
      <c r="R31" s="10" t="s">
        <v>48</v>
      </c>
      <c r="S31" s="10">
        <f t="shared" si="7"/>
        <v>0</v>
      </c>
      <c r="T31" s="9" t="s">
        <v>49</v>
      </c>
      <c r="U31" s="39" t="str">
        <f t="shared" si="5"/>
        <v/>
      </c>
      <c r="V31" s="12"/>
      <c r="W31" s="11"/>
      <c r="X31" s="9"/>
      <c r="Y31" s="13"/>
      <c r="Z31" s="124"/>
      <c r="AA31" s="111"/>
      <c r="AB31" s="16"/>
      <c r="AC31" s="109"/>
      <c r="AD31" s="14"/>
      <c r="AE31" s="122"/>
      <c r="AF31" s="113"/>
      <c r="AG31" s="225"/>
      <c r="AH31" s="227"/>
    </row>
    <row r="32" spans="1:34" ht="15" customHeight="1" x14ac:dyDescent="0.25">
      <c r="A32" s="145"/>
      <c r="B32" s="91"/>
      <c r="C32" s="79"/>
      <c r="D32" s="57"/>
      <c r="E32" s="8"/>
      <c r="F32" s="96"/>
      <c r="G32" s="79"/>
      <c r="H32" s="8"/>
      <c r="I32" s="55"/>
      <c r="J32" s="210" t="str">
        <f t="shared" si="0"/>
        <v/>
      </c>
      <c r="K32" s="53" t="s">
        <v>48</v>
      </c>
      <c r="L32" s="92"/>
      <c r="M32" s="213" t="str">
        <f t="shared" si="3"/>
        <v/>
      </c>
      <c r="N32" s="200"/>
      <c r="O32" s="35" t="str">
        <f t="shared" si="6"/>
        <v/>
      </c>
      <c r="P32" s="9"/>
      <c r="Q32" s="37" t="str">
        <f t="shared" si="4"/>
        <v/>
      </c>
      <c r="R32" s="10" t="s">
        <v>48</v>
      </c>
      <c r="S32" s="10">
        <f t="shared" si="7"/>
        <v>0</v>
      </c>
      <c r="T32" s="9" t="s">
        <v>49</v>
      </c>
      <c r="U32" s="39" t="str">
        <f t="shared" si="5"/>
        <v/>
      </c>
      <c r="V32" s="12"/>
      <c r="W32" s="11"/>
      <c r="X32" s="9"/>
      <c r="Y32" s="13"/>
      <c r="Z32" s="124"/>
      <c r="AA32" s="111"/>
      <c r="AB32" s="16"/>
      <c r="AC32" s="109"/>
      <c r="AD32" s="14"/>
      <c r="AE32" s="122"/>
      <c r="AF32" s="113"/>
      <c r="AG32" s="225"/>
      <c r="AH32" s="227"/>
    </row>
    <row r="33" spans="1:34" ht="15.75" thickBot="1" x14ac:dyDescent="0.3">
      <c r="A33" s="146"/>
      <c r="B33" s="93"/>
      <c r="C33" s="21"/>
      <c r="D33" s="58"/>
      <c r="E33" s="52"/>
      <c r="F33" s="97"/>
      <c r="G33" s="140"/>
      <c r="H33" s="52"/>
      <c r="I33" s="56"/>
      <c r="J33" s="211" t="str">
        <f t="shared" si="0"/>
        <v/>
      </c>
      <c r="K33" s="54" t="s">
        <v>48</v>
      </c>
      <c r="L33" s="94"/>
      <c r="M33" s="214" t="str">
        <f t="shared" si="3"/>
        <v/>
      </c>
      <c r="N33" s="201"/>
      <c r="O33" s="36" t="str">
        <f t="shared" si="6"/>
        <v/>
      </c>
      <c r="P33" s="22"/>
      <c r="Q33" s="38" t="str">
        <f t="shared" si="4"/>
        <v/>
      </c>
      <c r="R33" s="23" t="s">
        <v>48</v>
      </c>
      <c r="S33" s="23">
        <f t="shared" si="7"/>
        <v>0</v>
      </c>
      <c r="T33" s="22" t="s">
        <v>49</v>
      </c>
      <c r="U33" s="40" t="str">
        <f t="shared" si="5"/>
        <v/>
      </c>
      <c r="V33" s="25"/>
      <c r="W33" s="24"/>
      <c r="X33" s="26"/>
      <c r="Y33" s="27"/>
      <c r="Z33" s="125"/>
      <c r="AA33" s="112"/>
      <c r="AB33" s="30"/>
      <c r="AC33" s="110"/>
      <c r="AD33" s="28"/>
      <c r="AE33" s="123"/>
      <c r="AF33" s="114"/>
      <c r="AG33" s="226"/>
      <c r="AH33" s="228"/>
    </row>
    <row r="34" spans="1:34" ht="18" customHeight="1" thickTop="1" x14ac:dyDescent="0.25">
      <c r="B34" s="305" t="s">
        <v>170</v>
      </c>
      <c r="C34" s="305"/>
      <c r="D34" s="305"/>
      <c r="E34" s="305"/>
      <c r="F34" s="182"/>
      <c r="G34" s="182"/>
      <c r="H34" s="182"/>
      <c r="I34" s="184"/>
      <c r="J34" s="184"/>
      <c r="K34" s="182"/>
      <c r="L34" s="182"/>
      <c r="M34" s="194"/>
      <c r="N34" s="241" t="s">
        <v>207</v>
      </c>
      <c r="O34" s="241"/>
      <c r="P34" s="241"/>
      <c r="Q34" s="241"/>
      <c r="R34" s="241"/>
      <c r="S34" s="241"/>
      <c r="T34" s="241"/>
      <c r="U34" s="241"/>
      <c r="V34" s="241"/>
      <c r="W34" s="241"/>
      <c r="X34" s="241"/>
      <c r="AB34" s="289" t="s">
        <v>217</v>
      </c>
      <c r="AC34" s="289"/>
      <c r="AD34" s="289"/>
      <c r="AE34" s="289"/>
      <c r="AF34" s="289"/>
      <c r="AG34" s="241"/>
    </row>
    <row r="35" spans="1:34" s="191" customFormat="1" ht="18" hidden="1" customHeight="1" x14ac:dyDescent="0.25">
      <c r="A35" s="215" t="s">
        <v>222</v>
      </c>
      <c r="B35" s="204">
        <f>COUNTA(A9:A33)</f>
        <v>0</v>
      </c>
      <c r="F35" s="192"/>
      <c r="G35" s="192"/>
      <c r="H35" s="193"/>
      <c r="I35" s="183" t="str">
        <f>IF(OR(AND(K9&lt;&gt;"Yes",I9&lt;&gt;"",I9&lt;$K$35-25),AND(K10&lt;&gt;"Yes",I10&lt;&gt;"",I10&lt;$K$35-25),AND(K11&lt;&gt;"Yes",I11&lt;&gt;"",I11&lt;$K$35-25),AND(K12&lt;&gt;"Yes",I12&lt;&gt;"",I12&lt;$K$35-25),AND(K13&lt;&gt;"Yes",I13&lt;&gt;"",I13&lt;$K$35-25),AND(K14&lt;&gt;"Yes",I14&lt;&gt;"",I14&lt;$K$35-25),AND(K15&lt;&gt;"Yes",I15&lt;&gt;"",I15&lt;$K$35-25),AND(K16&lt;&gt;"Yes",I16&lt;&gt;"",I16&lt;$K$35-25),AND(K17&lt;&gt;"Yes",I17&lt;&gt;"",I17&lt;$K$35-25),AND(K18&lt;&gt;"Yes",I18&lt;&gt;"",I18&lt;$K$35-25),AND(K19&lt;&gt;"Yes",I19&lt;&gt;"",I19&lt;$K$35-25),AND(K20&lt;&gt;"Yes",I20&lt;&gt;"",I20&lt;$K$35-25),AND(K21&lt;&gt;"Yes",I21&lt;&gt;"",I21&lt;$K$35-25),AND(K22&lt;&gt;"Yes",I22&lt;&gt;"",I22&lt;$K$35-25),AND(K23&lt;&gt;"Yes",I23&lt;&gt;"",I23&lt;$K$35-25),AND(K24&lt;&gt;"Yes",I24&lt;&gt;"",I24&lt;$K$35-25),AND(K25&lt;&gt;"Yes",I25&lt;&gt;"",I25&lt;$K$35-25),AND(K26&lt;&gt;"Yes",I26&lt;&gt;"",I26&lt;$K$35-25),AND(K27&lt;&gt;"Yes",I27&lt;&gt;"",I27&lt;$K$35-25),AND(K28&lt;&gt;"Yes",I28&lt;&gt;"",I28&lt;$K$35-25),AND(K29&lt;&gt;"Yes",I29&lt;&gt;"",I29&lt;$K$35-25),AND(K30&lt;&gt;"Yes",I30&lt;&gt;"",I30&lt;$K$35-25),AND(K31&lt;&gt;"Yes",I31&lt;&gt;"",I31&lt;$K$35-25),AND(K32&lt;&gt;"Yes",I32&lt;&gt;"",I32&lt;$K$35-25),AND(K33&lt;&gt;"Yes",I33&lt;&gt;"",I33&lt;$K$35-25)),"Yes","No")</f>
        <v>No</v>
      </c>
      <c r="J35" s="183"/>
      <c r="K35" s="196">
        <f>TEXT(L1,"yyyy")*1</f>
        <v>1900</v>
      </c>
      <c r="L35" s="183" t="str">
        <f>IF(OR(AND(N9&lt;&gt;"Yes",L9&lt;&gt;"",L9&lt;$K$35-25),AND(N10&lt;&gt;"Yes",L10&lt;&gt;"",L10&lt;$K$35-25),AND(N11&lt;&gt;"Yes",L11&lt;&gt;"",L11&lt;$K$35-25),AND(N12&lt;&gt;"Yes",L12&lt;&gt;"",L12&lt;$K$35-25),AND(N13&lt;&gt;"Yes",L13&lt;&gt;"",L13&lt;$K$35-25),AND(N14&lt;&gt;"Yes",L14&lt;&gt;"",L14&lt;$K$35-25),AND(N15&lt;&gt;"Yes",L15&lt;&gt;"",L15&lt;$K$35-25),AND(N16&lt;&gt;"Yes",L16&lt;&gt;"",L16&lt;$K$35-25),AND(N17&lt;&gt;"Yes",L17&lt;&gt;"",L17&lt;$K$35-25),AND(N18&lt;&gt;"Yes",L18&lt;&gt;"",L18&lt;$K$35-25),AND(N19&lt;&gt;"Yes",L19&lt;&gt;"",L19&lt;$K$35-25),AND(N20&lt;&gt;"Yes",L20&lt;&gt;"",L20&lt;$K$35-25),AND(N21&lt;&gt;"Yes",L21&lt;&gt;"",L21&lt;$K$35-25),AND(N22&lt;&gt;"Yes",L22&lt;&gt;"",L22&lt;$K$35-25),AND(N23&lt;&gt;"Yes",L23&lt;&gt;"",L23&lt;$K$35-25),AND(N24&lt;&gt;"Yes",L24&lt;&gt;"",L24&lt;$K$35-25),AND(N25&lt;&gt;"Yes",L25&lt;&gt;"",L25&lt;$K$35-25),AND(N26&lt;&gt;"Yes",L26&lt;&gt;"",L26&lt;$K$35-25),AND(N27&lt;&gt;"Yes",L27&lt;&gt;"",L27&lt;$K$35-25),AND(N28&lt;&gt;"Yes",L28&lt;&gt;"",L28&lt;$K$35-25),AND(N29&lt;&gt;"Yes",L29&lt;&gt;"",L29&lt;$K$35-25),AND(N30&lt;&gt;"Yes",L30&lt;&gt;"",L30&lt;$K$35-25),AND(N31&lt;&gt;"Yes",L31&lt;&gt;"",L31&lt;$K$35-25),AND(N32&lt;&gt;"Yes",L32&lt;&gt;"",L32&lt;$K$35-25),AND(N33&lt;&gt;"Yes",L33&lt;&gt;"",L33&lt;$K$35-25)),"Yes","No")</f>
        <v>No</v>
      </c>
      <c r="M35" s="183"/>
      <c r="N35" s="195"/>
      <c r="R35" s="204"/>
      <c r="S35" s="204"/>
      <c r="AB35" s="194"/>
      <c r="AC35" s="194"/>
      <c r="AD35" s="194"/>
      <c r="AE35" s="194"/>
      <c r="AF35" s="194"/>
      <c r="AG35" s="194"/>
    </row>
    <row r="36" spans="1:34" ht="18" hidden="1" customHeight="1" x14ac:dyDescent="0.25">
      <c r="A36" s="216" t="s">
        <v>222</v>
      </c>
      <c r="I36" s="207">
        <f>COUNTBLANK(I9:I33)</f>
        <v>25</v>
      </c>
      <c r="K36" s="206">
        <f>COUNTIF(K9:K33,"(select)")</f>
        <v>25</v>
      </c>
      <c r="AB36" s="241"/>
      <c r="AC36" s="241"/>
      <c r="AD36" s="241"/>
      <c r="AE36" s="241"/>
      <c r="AF36" s="241"/>
      <c r="AG36" s="241"/>
    </row>
    <row r="40" spans="1:34" ht="18" customHeight="1" x14ac:dyDescent="0.25">
      <c r="B40" s="286"/>
      <c r="C40" s="287"/>
      <c r="D40" s="287"/>
      <c r="E40" s="287"/>
      <c r="F40" s="287"/>
      <c r="G40" s="287"/>
    </row>
  </sheetData>
  <sheetProtection sheet="1" objects="1" scenarios="1" selectLockedCells="1"/>
  <mergeCells count="54">
    <mergeCell ref="K6:K7"/>
    <mergeCell ref="B40:G40"/>
    <mergeCell ref="O2:U2"/>
    <mergeCell ref="AB34:AG34"/>
    <mergeCell ref="AB4:AF4"/>
    <mergeCell ref="T4:W4"/>
    <mergeCell ref="Z6:Z7"/>
    <mergeCell ref="AA6:AA7"/>
    <mergeCell ref="V5:V7"/>
    <mergeCell ref="W5:W7"/>
    <mergeCell ref="M6:M7"/>
    <mergeCell ref="AF6:AF7"/>
    <mergeCell ref="AB6:AB7"/>
    <mergeCell ref="AB36:AG36"/>
    <mergeCell ref="B34:E34"/>
    <mergeCell ref="E6:E7"/>
    <mergeCell ref="Y5:AA5"/>
    <mergeCell ref="Y6:Y7"/>
    <mergeCell ref="B4:C4"/>
    <mergeCell ref="D4:L4"/>
    <mergeCell ref="B5:E5"/>
    <mergeCell ref="G6:G7"/>
    <mergeCell ref="U5:U7"/>
    <mergeCell ref="T5:T7"/>
    <mergeCell ref="Q5:Q7"/>
    <mergeCell ref="R5:R7"/>
    <mergeCell ref="X5:X7"/>
    <mergeCell ref="F5:L5"/>
    <mergeCell ref="L6:L7"/>
    <mergeCell ref="F6:F7"/>
    <mergeCell ref="H6:H7"/>
    <mergeCell ref="I6:I7"/>
    <mergeCell ref="A1:A3"/>
    <mergeCell ref="N34:X34"/>
    <mergeCell ref="N3:U3"/>
    <mergeCell ref="AB5:AE5"/>
    <mergeCell ref="AE6:AE7"/>
    <mergeCell ref="AD6:AD7"/>
    <mergeCell ref="O5:O7"/>
    <mergeCell ref="AC6:AC7"/>
    <mergeCell ref="N5:N7"/>
    <mergeCell ref="O4:Q4"/>
    <mergeCell ref="P6:P7"/>
    <mergeCell ref="B2:K2"/>
    <mergeCell ref="B6:B7"/>
    <mergeCell ref="C6:C7"/>
    <mergeCell ref="D6:D7"/>
    <mergeCell ref="J6:J7"/>
    <mergeCell ref="AG4:AH4"/>
    <mergeCell ref="N1:O1"/>
    <mergeCell ref="B1:C1"/>
    <mergeCell ref="D1:F1"/>
    <mergeCell ref="G3:L3"/>
    <mergeCell ref="G1:K1"/>
  </mergeCells>
  <conditionalFormatting sqref="L1">
    <cfRule type="cellIs" dxfId="57" priority="105" operator="equal">
      <formula>0</formula>
    </cfRule>
  </conditionalFormatting>
  <conditionalFormatting sqref="D1:E1">
    <cfRule type="cellIs" dxfId="56" priority="103" operator="equal">
      <formula>0</formula>
    </cfRule>
    <cfRule type="cellIs" dxfId="55" priority="104" operator="equal">
      <formula>0</formula>
    </cfRule>
  </conditionalFormatting>
  <conditionalFormatting sqref="K9:K33 R9:S33">
    <cfRule type="cellIs" dxfId="54" priority="18" operator="equal">
      <formula>"(select)"</formula>
    </cfRule>
  </conditionalFormatting>
  <conditionalFormatting sqref="R9:S33">
    <cfRule type="cellIs" dxfId="53" priority="12" operator="equal">
      <formula>"Reduce by"</formula>
    </cfRule>
    <cfRule type="cellIs" dxfId="52" priority="15" operator="equal">
      <formula>"Maximum"</formula>
    </cfRule>
    <cfRule type="cellIs" dxfId="51" priority="17" operator="equal">
      <formula>"Avg Annual"</formula>
    </cfRule>
  </conditionalFormatting>
  <conditionalFormatting sqref="T4:W4">
    <cfRule type="containsText" dxfId="50" priority="59" operator="containsText" text="Reduction">
      <formula>NOT(ISERROR(SEARCH("Reduction",T4)))</formula>
    </cfRule>
  </conditionalFormatting>
  <conditionalFormatting sqref="P9:P33">
    <cfRule type="expression" dxfId="49" priority="56">
      <formula>AND($P9&lt;&gt;"",$P9&lt;0.75)</formula>
    </cfRule>
  </conditionalFormatting>
  <conditionalFormatting sqref="O9:O33 Q9:Q33">
    <cfRule type="cellIs" dxfId="48" priority="52" operator="equal">
      <formula>0</formula>
    </cfRule>
  </conditionalFormatting>
  <conditionalFormatting sqref="F34:H34 K34:M34 I35:J35">
    <cfRule type="containsText" dxfId="47" priority="46" operator="containsText" text="Engines">
      <formula>NOT(ISERROR(SEARCH("Engines",F34)))</formula>
    </cfRule>
  </conditionalFormatting>
  <conditionalFormatting sqref="L6:L7">
    <cfRule type="expression" dxfId="46" priority="35">
      <formula>COUNTIF(K9:K33,"Yes")=0</formula>
    </cfRule>
  </conditionalFormatting>
  <conditionalFormatting sqref="T9:T33">
    <cfRule type="expression" dxfId="45" priority="16">
      <formula>$R9&lt;&gt;"Reduce by"</formula>
    </cfRule>
  </conditionalFormatting>
  <conditionalFormatting sqref="P5">
    <cfRule type="containsText" dxfId="44" priority="32" operator="containsText" text="75">
      <formula>NOT(ISERROR(SEARCH("75",P5)))</formula>
    </cfRule>
  </conditionalFormatting>
  <conditionalFormatting sqref="N34:P34 T34:X34">
    <cfRule type="expression" dxfId="43" priority="28">
      <formula>COUNTIF(P9:P33,"&lt;.75")&gt;0</formula>
    </cfRule>
  </conditionalFormatting>
  <conditionalFormatting sqref="G3:J3">
    <cfRule type="containsText" dxfId="42" priority="24" operator="containsText" text="Engines">
      <formula>NOT(ISERROR(SEARCH("Engines",G3)))</formula>
    </cfRule>
  </conditionalFormatting>
  <conditionalFormatting sqref="L9:L33">
    <cfRule type="expression" dxfId="41" priority="21">
      <formula>AND($K9="Yes",$L9&lt;&gt;"",$L9&lt;$K$35-25)</formula>
    </cfRule>
    <cfRule type="expression" dxfId="40" priority="107">
      <formula>$K9="Yes"</formula>
    </cfRule>
    <cfRule type="expression" dxfId="39" priority="108">
      <formula>OR($K9="",$K9="(select)",$K9="No")</formula>
    </cfRule>
    <cfRule type="expression" dxfId="38" priority="109">
      <formula>OR($K9="",$K9="(select)",AND($K9="Yes",$L9=""),AND($K9&lt;&gt;"",$L9&lt;&gt;"",$L9&lt;$K$35))</formula>
    </cfRule>
  </conditionalFormatting>
  <conditionalFormatting sqref="I9:I33">
    <cfRule type="expression" dxfId="37" priority="110">
      <formula>AND($I9&lt;&gt;"",$J9&gt;25,$K9&lt;&gt;"Yes")</formula>
    </cfRule>
    <cfRule type="cellIs" dxfId="36" priority="111" operator="equal">
      <formula>0</formula>
    </cfRule>
    <cfRule type="expression" dxfId="35" priority="112">
      <formula>$L9&lt;&gt;""</formula>
    </cfRule>
  </conditionalFormatting>
  <conditionalFormatting sqref="L35:M35">
    <cfRule type="containsText" dxfId="34" priority="20" operator="containsText" text="Engines">
      <formula>NOT(ISERROR(SEARCH("Engines",L35)))</formula>
    </cfRule>
  </conditionalFormatting>
  <conditionalFormatting sqref="N9:AG33">
    <cfRule type="expression" dxfId="33" priority="54">
      <formula>AND($K9="No",$J9&gt;25)</formula>
    </cfRule>
    <cfRule type="expression" dxfId="32" priority="62">
      <formula>AND($K9="Yes",$M9&gt;25)</formula>
    </cfRule>
    <cfRule type="expression" dxfId="31" priority="64">
      <formula>AND($K9="Yes",$L9="")</formula>
    </cfRule>
    <cfRule type="expression" dxfId="30" priority="69">
      <formula>OR($K9="(select)",$K9="")</formula>
    </cfRule>
  </conditionalFormatting>
  <conditionalFormatting sqref="O9:O33 Q9:Q33 U9:U33">
    <cfRule type="cellIs" dxfId="29" priority="14" operator="equal">
      <formula>0</formula>
    </cfRule>
  </conditionalFormatting>
  <conditionalFormatting sqref="Q34:S34">
    <cfRule type="expression" dxfId="28" priority="115">
      <formula>COUNTIF(T9:T33,"&lt;.75")&gt;0</formula>
    </cfRule>
  </conditionalFormatting>
  <conditionalFormatting sqref="S9:S33">
    <cfRule type="cellIs" dxfId="27" priority="11" operator="equal">
      <formula>0</formula>
    </cfRule>
  </conditionalFormatting>
  <conditionalFormatting sqref="R9:R33">
    <cfRule type="expression" dxfId="26" priority="10">
      <formula>$S9=1</formula>
    </cfRule>
  </conditionalFormatting>
  <conditionalFormatting sqref="O4:Q4">
    <cfRule type="containsText" dxfId="25" priority="9" operator="containsText" text="Total">
      <formula>NOT(ISERROR(SEARCH("Total",O4)))</formula>
    </cfRule>
  </conditionalFormatting>
  <conditionalFormatting sqref="K6:K7">
    <cfRule type="expression" dxfId="24" priority="8">
      <formula>$I$36&lt;$K$36</formula>
    </cfRule>
  </conditionalFormatting>
  <conditionalFormatting sqref="K9:K33">
    <cfRule type="expression" dxfId="23" priority="7">
      <formula>AND($I9&gt;0,$K9="(select)")</formula>
    </cfRule>
  </conditionalFormatting>
  <conditionalFormatting sqref="G1:K1">
    <cfRule type="expression" dxfId="22" priority="116">
      <formula>AND($D$1&lt;&gt;"",$L$1="")</formula>
    </cfRule>
  </conditionalFormatting>
  <conditionalFormatting sqref="P1">
    <cfRule type="cellIs" dxfId="21" priority="5" operator="equal">
      <formula>0</formula>
    </cfRule>
  </conditionalFormatting>
  <conditionalFormatting sqref="AH9:AH33">
    <cfRule type="expression" dxfId="20" priority="1">
      <formula>AND($K9="No",$J9&gt;25)</formula>
    </cfRule>
    <cfRule type="expression" dxfId="19" priority="2">
      <formula>AND($K9="Yes",$M9&gt;25)</formula>
    </cfRule>
    <cfRule type="expression" dxfId="18" priority="3">
      <formula>AND($K9="Yes",$L9="")</formula>
    </cfRule>
    <cfRule type="expression" dxfId="17" priority="4">
      <formula>OR($K9="(select)",$K9="")</formula>
    </cfRule>
  </conditionalFormatting>
  <dataValidations count="14">
    <dataValidation type="decimal" allowBlank="1" showInputMessage="1" showErrorMessage="1" error="Only a vehicle that is driven 75% or more of its miles will qualify for a Clean Vehicles grant." sqref="P8" xr:uid="{00000000-0002-0000-0000-000000000000}">
      <formula1>0.75</formula1>
      <formula2>1</formula2>
    </dataValidation>
    <dataValidation type="list" allowBlank="1" showInputMessage="1" showErrorMessage="1" sqref="T8:T33" xr:uid="{00000000-0002-0000-0000-000001000000}">
      <formula1>ReductionPercent</formula1>
    </dataValidation>
    <dataValidation type="list" allowBlank="1" showInputMessage="1" showErrorMessage="1" sqref="R8:R33 S8" xr:uid="{00000000-0002-0000-0000-000002000000}">
      <formula1>MileageChoice</formula1>
    </dataValidation>
    <dataValidation type="list" allowBlank="1" showErrorMessage="1" sqref="X8:X33" xr:uid="{00000000-0002-0000-0000-000003000000}">
      <formula1>Idling</formula1>
    </dataValidation>
    <dataValidation type="list" allowBlank="1" showErrorMessage="1" sqref="AA8:AA33" xr:uid="{00000000-0002-0000-0000-000004000000}">
      <formula1>Units</formula1>
    </dataValidation>
    <dataValidation type="list" allowBlank="1" showErrorMessage="1" sqref="AF8:AF33 Y8:Y33" xr:uid="{00000000-0002-0000-0000-000005000000}">
      <formula1>FuelTypes</formula1>
    </dataValidation>
    <dataValidation type="list" allowBlank="1" showInputMessage="1" showErrorMessage="1" error="Engines more than 20 years old do not qualify for a Clean Vehicles project." sqref="K8:K33" xr:uid="{00000000-0002-0000-0000-000006000000}">
      <formula1>YesNo</formula1>
    </dataValidation>
    <dataValidation allowBlank="1" showInputMessage="1" showErrorMessage="1" error="Engines more than 20 years old do not qualify for a Clean Vehicles project." sqref="L8:M8" xr:uid="{00000000-0002-0000-0000-000007000000}"/>
    <dataValidation type="decimal" allowBlank="1" showInputMessage="1" showErrorMessage="1" error="Only vehicles driven a minimum of 75% of miles inside the HGB nonattainment zone qualify for the program. (TYPE IN THE &quot;%&quot; MANUALLY)" sqref="P9:P33" xr:uid="{00000000-0002-0000-0000-000008000000}">
      <formula1>0.75</formula1>
      <formula2>1</formula2>
    </dataValidation>
    <dataValidation type="list" allowBlank="1" showInputMessage="1" showErrorMessage="1" sqref="AG8:AH33" xr:uid="{00000000-0002-0000-0000-000009000000}">
      <formula1>Documentation</formula1>
    </dataValidation>
    <dataValidation type="whole" allowBlank="1" showInputMessage="1" showErrorMessage="1" error="Engines more than 20 years old do not qualify for a Clean Vehicles project." sqref="I8:J8" xr:uid="{00000000-0002-0000-0000-00000A000000}">
      <formula1>RIGHT($H$35,4)-21</formula1>
      <formula2>RIGHT($H$35,4)</formula2>
    </dataValidation>
    <dataValidation allowBlank="1" sqref="S9:S33 I9:J33" xr:uid="{00000000-0002-0000-0000-00000B000000}"/>
    <dataValidation allowBlank="1" showErrorMessage="1" sqref="K35" xr:uid="{00000000-0002-0000-0000-00000C000000}"/>
    <dataValidation allowBlank="1" showInputMessage="1" showErrorMessage="1" prompt="Enter date here before entering vehicle data below." sqref="M3 L1" xr:uid="{00000000-0002-0000-0000-00000D000000}"/>
  </dataValidations>
  <pageMargins left="0.4" right="0.4" top="0.81270833333333303" bottom="0.5" header="0.3" footer="0.3"/>
  <pageSetup paperSize="5" scale="75" fitToWidth="2" pageOrder="overThenDown" orientation="landscape" r:id="rId1"/>
  <headerFooter>
    <oddHeader>&amp;C&amp;"-,Bold"&amp;UClean Vehicles Program
&amp;16&amp;UOn-Road Vehicle Data (Application Form B1)</oddHeader>
    <oddFooter>&amp;R&amp;9Page &amp;P of &amp;N</oddFooter>
  </headerFooter>
  <colBreaks count="2" manualBreakCount="2">
    <brk id="13" max="1048575" man="1"/>
    <brk id="24" max="1048575" man="1"/>
  </colBreaks>
  <extLst>
    <ext xmlns:x14="http://schemas.microsoft.com/office/spreadsheetml/2009/9/main" uri="{78C0D931-6437-407d-A8EE-F0AAD7539E65}">
      <x14:conditionalFormattings>
        <x14:conditionalFormatting xmlns:xm="http://schemas.microsoft.com/office/excel/2006/main">
          <x14:cfRule type="containsText" priority="13" operator="containsText" id="{9FF122A9-B09F-4500-A0BA-6195F10EB022}">
            <xm:f>NOT(ISERROR(SEARCH("+",R4)))</xm:f>
            <xm:f>"+"</xm:f>
            <x14:dxf>
              <fill>
                <patternFill>
                  <bgColor theme="7" tint="0.39994506668294322"/>
                </patternFill>
              </fill>
              <border>
                <left style="thin">
                  <color theme="1"/>
                </left>
                <right style="thin">
                  <color theme="1"/>
                </right>
                <vertical/>
                <horizontal/>
              </border>
            </x14:dxf>
          </x14:cfRule>
          <xm:sqref>R4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46"/>
  <sheetViews>
    <sheetView showGridLines="0" topLeftCell="A11" zoomScaleNormal="100" workbookViewId="0">
      <selection activeCell="E34" sqref="E34"/>
    </sheetView>
  </sheetViews>
  <sheetFormatPr defaultColWidth="9.140625" defaultRowHeight="12.75" x14ac:dyDescent="0.25"/>
  <cols>
    <col min="1" max="1" width="16.42578125" style="120" customWidth="1"/>
    <col min="2" max="2" width="19" style="120" customWidth="1"/>
    <col min="3" max="3" width="55.85546875" style="117" customWidth="1"/>
    <col min="4" max="4" width="50.140625" style="117" customWidth="1"/>
    <col min="5" max="5" width="13.85546875" style="117" customWidth="1"/>
    <col min="6" max="16384" width="9.140625" style="117"/>
  </cols>
  <sheetData>
    <row r="1" spans="1:5" ht="18" customHeight="1" thickBot="1" x14ac:dyDescent="0.3">
      <c r="A1" s="115"/>
      <c r="B1" s="115"/>
      <c r="C1" s="116" t="s">
        <v>142</v>
      </c>
      <c r="D1" s="315" t="s">
        <v>154</v>
      </c>
      <c r="E1" s="316"/>
    </row>
    <row r="2" spans="1:5" ht="17.25" thickTop="1" thickBot="1" x14ac:dyDescent="0.3">
      <c r="A2" s="118" t="s">
        <v>143</v>
      </c>
      <c r="B2" s="119" t="s">
        <v>144</v>
      </c>
      <c r="C2" s="119" t="s">
        <v>145</v>
      </c>
      <c r="D2" s="119" t="s">
        <v>146</v>
      </c>
      <c r="E2" s="119" t="s">
        <v>147</v>
      </c>
    </row>
    <row r="3" spans="1:5" ht="15" customHeight="1" thickTop="1" x14ac:dyDescent="0.25">
      <c r="A3" s="317" t="s">
        <v>151</v>
      </c>
      <c r="B3" s="318"/>
      <c r="C3" s="318"/>
      <c r="D3" s="319"/>
      <c r="E3" s="320" t="s">
        <v>148</v>
      </c>
    </row>
    <row r="4" spans="1:5" ht="15" customHeight="1" x14ac:dyDescent="0.25">
      <c r="A4" s="331">
        <v>43017</v>
      </c>
      <c r="B4" s="127" t="s">
        <v>169</v>
      </c>
      <c r="C4" s="313" t="s">
        <v>153</v>
      </c>
      <c r="D4" s="314"/>
      <c r="E4" s="321"/>
    </row>
    <row r="5" spans="1:5" ht="45" customHeight="1" x14ac:dyDescent="0.25">
      <c r="A5" s="331"/>
      <c r="B5" s="325" t="s">
        <v>157</v>
      </c>
      <c r="C5" s="128" t="s">
        <v>158</v>
      </c>
      <c r="D5" s="128" t="s">
        <v>159</v>
      </c>
      <c r="E5" s="322"/>
    </row>
    <row r="6" spans="1:5" ht="30" customHeight="1" x14ac:dyDescent="0.25">
      <c r="A6" s="331"/>
      <c r="B6" s="326"/>
      <c r="C6" s="129" t="s">
        <v>160</v>
      </c>
      <c r="D6" s="129"/>
      <c r="E6" s="323"/>
    </row>
    <row r="7" spans="1:5" ht="30" customHeight="1" x14ac:dyDescent="0.25">
      <c r="A7" s="331"/>
      <c r="B7" s="325" t="s">
        <v>161</v>
      </c>
      <c r="C7" s="128" t="s">
        <v>152</v>
      </c>
      <c r="D7" s="128" t="s">
        <v>155</v>
      </c>
      <c r="E7" s="323"/>
    </row>
    <row r="8" spans="1:5" ht="60" customHeight="1" x14ac:dyDescent="0.25">
      <c r="A8" s="331"/>
      <c r="B8" s="326"/>
      <c r="C8" s="128" t="s">
        <v>156</v>
      </c>
      <c r="D8" s="128" t="s">
        <v>162</v>
      </c>
      <c r="E8" s="323"/>
    </row>
    <row r="9" spans="1:5" ht="15" customHeight="1" x14ac:dyDescent="0.25">
      <c r="A9" s="331"/>
      <c r="B9" s="130" t="s">
        <v>161</v>
      </c>
      <c r="C9" s="129" t="s">
        <v>165</v>
      </c>
      <c r="D9" s="328" t="s">
        <v>168</v>
      </c>
      <c r="E9" s="323"/>
    </row>
    <row r="10" spans="1:5" ht="30" customHeight="1" x14ac:dyDescent="0.25">
      <c r="A10" s="331"/>
      <c r="B10" s="130" t="s">
        <v>3</v>
      </c>
      <c r="C10" s="129" t="s">
        <v>166</v>
      </c>
      <c r="D10" s="329"/>
      <c r="E10" s="323"/>
    </row>
    <row r="11" spans="1:5" ht="15" customHeight="1" x14ac:dyDescent="0.25">
      <c r="A11" s="331"/>
      <c r="B11" s="130" t="s">
        <v>5</v>
      </c>
      <c r="C11" s="129" t="s">
        <v>165</v>
      </c>
      <c r="D11" s="329"/>
      <c r="E11" s="323"/>
    </row>
    <row r="12" spans="1:5" ht="30" customHeight="1" x14ac:dyDescent="0.25">
      <c r="A12" s="331"/>
      <c r="B12" s="130" t="s">
        <v>6</v>
      </c>
      <c r="C12" s="129" t="s">
        <v>166</v>
      </c>
      <c r="D12" s="329"/>
      <c r="E12" s="323"/>
    </row>
    <row r="13" spans="1:5" ht="15" customHeight="1" x14ac:dyDescent="0.25">
      <c r="A13" s="331"/>
      <c r="B13" s="325" t="s">
        <v>7</v>
      </c>
      <c r="C13" s="129" t="s">
        <v>167</v>
      </c>
      <c r="D13" s="330"/>
      <c r="E13" s="323"/>
    </row>
    <row r="14" spans="1:5" ht="15" customHeight="1" x14ac:dyDescent="0.25">
      <c r="A14" s="331"/>
      <c r="B14" s="327"/>
      <c r="C14" s="129" t="s">
        <v>163</v>
      </c>
      <c r="D14" s="129" t="s">
        <v>164</v>
      </c>
      <c r="E14" s="323"/>
    </row>
    <row r="15" spans="1:5" ht="15" customHeight="1" thickBot="1" x14ac:dyDescent="0.3">
      <c r="A15" s="332"/>
      <c r="B15" s="131" t="s">
        <v>149</v>
      </c>
      <c r="C15" s="132" t="s">
        <v>150</v>
      </c>
      <c r="D15" s="132"/>
      <c r="E15" s="324"/>
    </row>
    <row r="16" spans="1:5" ht="15" customHeight="1" thickTop="1" x14ac:dyDescent="0.25">
      <c r="A16" s="310" t="s">
        <v>172</v>
      </c>
      <c r="B16" s="311"/>
      <c r="C16" s="311"/>
      <c r="D16" s="311"/>
      <c r="E16" s="312"/>
    </row>
    <row r="17" spans="1:6" ht="15" customHeight="1" x14ac:dyDescent="0.25">
      <c r="A17" s="135"/>
      <c r="B17" s="136" t="s">
        <v>169</v>
      </c>
      <c r="C17" s="313" t="s">
        <v>175</v>
      </c>
      <c r="D17" s="314"/>
      <c r="E17" s="137"/>
    </row>
    <row r="18" spans="1:6" ht="30" customHeight="1" thickBot="1" x14ac:dyDescent="0.3">
      <c r="A18" s="138">
        <v>43025</v>
      </c>
      <c r="B18" s="139" t="s">
        <v>173</v>
      </c>
      <c r="C18" s="132" t="s">
        <v>174</v>
      </c>
      <c r="D18" s="132"/>
      <c r="E18" s="134" t="s">
        <v>148</v>
      </c>
    </row>
    <row r="19" spans="1:6" ht="15" customHeight="1" thickTop="1" x14ac:dyDescent="0.25">
      <c r="A19" s="310" t="s">
        <v>176</v>
      </c>
      <c r="B19" s="311"/>
      <c r="C19" s="311"/>
      <c r="D19" s="311"/>
      <c r="E19" s="312"/>
    </row>
    <row r="20" spans="1:6" ht="15" customHeight="1" x14ac:dyDescent="0.25">
      <c r="A20" s="135"/>
      <c r="B20" s="136" t="s">
        <v>169</v>
      </c>
      <c r="C20" s="313" t="s">
        <v>177</v>
      </c>
      <c r="D20" s="314"/>
      <c r="E20" s="137"/>
      <c r="F20" s="117" t="s">
        <v>185</v>
      </c>
    </row>
    <row r="21" spans="1:6" ht="15" customHeight="1" thickBot="1" x14ac:dyDescent="0.3">
      <c r="A21" s="138">
        <v>43031</v>
      </c>
      <c r="B21" s="139" t="s">
        <v>161</v>
      </c>
      <c r="C21" s="132" t="s">
        <v>178</v>
      </c>
      <c r="D21" s="132"/>
      <c r="E21" s="141" t="s">
        <v>148</v>
      </c>
    </row>
    <row r="22" spans="1:6" ht="15" customHeight="1" thickTop="1" x14ac:dyDescent="0.25">
      <c r="A22" s="310" t="s">
        <v>181</v>
      </c>
      <c r="B22" s="311"/>
      <c r="C22" s="311"/>
      <c r="D22" s="311"/>
      <c r="E22" s="312"/>
    </row>
    <row r="23" spans="1:6" ht="15" customHeight="1" x14ac:dyDescent="0.25">
      <c r="A23" s="135"/>
      <c r="B23" s="136" t="s">
        <v>169</v>
      </c>
      <c r="C23" s="313" t="s">
        <v>182</v>
      </c>
      <c r="D23" s="314"/>
      <c r="E23" s="137"/>
    </row>
    <row r="24" spans="1:6" ht="30" customHeight="1" thickBot="1" x14ac:dyDescent="0.3">
      <c r="A24" s="138">
        <v>43031</v>
      </c>
      <c r="B24" s="139" t="s">
        <v>183</v>
      </c>
      <c r="C24" s="132" t="s">
        <v>184</v>
      </c>
      <c r="D24" s="132"/>
      <c r="E24" s="143" t="s">
        <v>148</v>
      </c>
    </row>
    <row r="25" spans="1:6" ht="15" customHeight="1" thickTop="1" x14ac:dyDescent="0.25">
      <c r="A25" s="168" t="s">
        <v>194</v>
      </c>
      <c r="B25" s="169">
        <v>43097</v>
      </c>
      <c r="C25" s="170" t="s">
        <v>195</v>
      </c>
      <c r="D25" s="308" t="s">
        <v>187</v>
      </c>
      <c r="E25" s="309"/>
    </row>
    <row r="26" spans="1:6" ht="15" customHeight="1" x14ac:dyDescent="0.2">
      <c r="A26" s="162"/>
      <c r="B26" s="166" t="s">
        <v>144</v>
      </c>
      <c r="C26" s="166" t="s">
        <v>191</v>
      </c>
      <c r="D26" s="166" t="s">
        <v>192</v>
      </c>
      <c r="E26" s="167" t="s">
        <v>193</v>
      </c>
    </row>
    <row r="27" spans="1:6" ht="15" customHeight="1" x14ac:dyDescent="0.25">
      <c r="A27" s="133"/>
      <c r="B27" s="161" t="s">
        <v>188</v>
      </c>
      <c r="C27" s="161" t="s">
        <v>189</v>
      </c>
      <c r="D27" s="161"/>
      <c r="E27" s="163" t="s">
        <v>190</v>
      </c>
    </row>
    <row r="28" spans="1:6" ht="15" customHeight="1" x14ac:dyDescent="0.25">
      <c r="A28" s="133"/>
      <c r="B28" s="161" t="s">
        <v>196</v>
      </c>
      <c r="C28" s="161" t="s">
        <v>197</v>
      </c>
      <c r="D28" s="161"/>
      <c r="E28" s="163" t="s">
        <v>201</v>
      </c>
    </row>
    <row r="29" spans="1:6" ht="15" customHeight="1" x14ac:dyDescent="0.25">
      <c r="A29" s="133"/>
      <c r="B29" s="161" t="s">
        <v>198</v>
      </c>
      <c r="C29" s="161" t="s">
        <v>199</v>
      </c>
      <c r="D29" s="161"/>
      <c r="E29" s="163" t="s">
        <v>190</v>
      </c>
    </row>
    <row r="30" spans="1:6" ht="15" customHeight="1" thickBot="1" x14ac:dyDescent="0.3">
      <c r="A30" s="126"/>
      <c r="B30" s="164" t="s">
        <v>200</v>
      </c>
      <c r="C30" s="121" t="s">
        <v>202</v>
      </c>
      <c r="D30" s="121"/>
      <c r="E30" s="165" t="s">
        <v>190</v>
      </c>
    </row>
    <row r="31" spans="1:6" ht="15" customHeight="1" thickTop="1" x14ac:dyDescent="0.25"/>
    <row r="32" spans="1:6" ht="15" customHeight="1" x14ac:dyDescent="0.25"/>
    <row r="33" spans="3:4" ht="15" customHeight="1" x14ac:dyDescent="0.25"/>
    <row r="34" spans="3:4" ht="15" customHeight="1" x14ac:dyDescent="0.25">
      <c r="C34" s="117" t="s">
        <v>185</v>
      </c>
      <c r="D34" s="117" t="s">
        <v>185</v>
      </c>
    </row>
    <row r="35" spans="3:4" ht="15" customHeight="1" x14ac:dyDescent="0.25"/>
    <row r="36" spans="3:4" ht="15" customHeight="1" x14ac:dyDescent="0.25">
      <c r="D36" s="117" t="s">
        <v>185</v>
      </c>
    </row>
    <row r="37" spans="3:4" ht="15" customHeight="1" x14ac:dyDescent="0.25"/>
    <row r="38" spans="3:4" ht="15" customHeight="1" x14ac:dyDescent="0.25"/>
    <row r="39" spans="3:4" ht="15" customHeight="1" x14ac:dyDescent="0.25"/>
    <row r="40" spans="3:4" ht="15" customHeight="1" x14ac:dyDescent="0.25"/>
    <row r="41" spans="3:4" ht="15" customHeight="1" x14ac:dyDescent="0.25"/>
    <row r="42" spans="3:4" ht="15" customHeight="1" x14ac:dyDescent="0.25"/>
    <row r="43" spans="3:4" ht="15" customHeight="1" x14ac:dyDescent="0.25"/>
    <row r="44" spans="3:4" ht="15" customHeight="1" x14ac:dyDescent="0.25"/>
    <row r="45" spans="3:4" ht="15" customHeight="1" x14ac:dyDescent="0.25"/>
    <row r="46" spans="3:4" ht="15" customHeight="1" x14ac:dyDescent="0.25"/>
  </sheetData>
  <mergeCells count="16">
    <mergeCell ref="D25:E25"/>
    <mergeCell ref="A22:E22"/>
    <mergeCell ref="C23:D23"/>
    <mergeCell ref="D1:E1"/>
    <mergeCell ref="A3:D3"/>
    <mergeCell ref="E3:E15"/>
    <mergeCell ref="B5:B6"/>
    <mergeCell ref="B7:B8"/>
    <mergeCell ref="B13:B14"/>
    <mergeCell ref="A19:E19"/>
    <mergeCell ref="C20:D20"/>
    <mergeCell ref="A16:E16"/>
    <mergeCell ref="C17:D17"/>
    <mergeCell ref="D9:D13"/>
    <mergeCell ref="A4:A15"/>
    <mergeCell ref="C4:D4"/>
  </mergeCells>
  <pageMargins left="0.4" right="0.4" top="0.4" bottom="0.4" header="0.3" footer="0.3"/>
  <pageSetup scale="8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T34"/>
  <sheetViews>
    <sheetView topLeftCell="P1" zoomScaleNormal="100" workbookViewId="0">
      <selection activeCell="X9" sqref="X9"/>
    </sheetView>
  </sheetViews>
  <sheetFormatPr defaultRowHeight="18" customHeight="1" x14ac:dyDescent="0.25"/>
  <cols>
    <col min="1" max="1" width="10.7109375" customWidth="1"/>
    <col min="2" max="2" width="8.7109375" customWidth="1"/>
    <col min="3" max="3" width="14.7109375" customWidth="1"/>
    <col min="4" max="4" width="10.7109375" customWidth="1"/>
    <col min="5" max="5" width="18.7109375" customWidth="1"/>
    <col min="6" max="6" width="19.42578125" customWidth="1"/>
    <col min="7" max="7" width="14.7109375" customWidth="1"/>
    <col min="8" max="8" width="8.7109375" customWidth="1"/>
    <col min="9" max="12" width="12.7109375" customWidth="1"/>
    <col min="13" max="13" width="14.7109375" customWidth="1"/>
    <col min="14" max="14" width="11.7109375" customWidth="1"/>
    <col min="15" max="15" width="13.42578125" customWidth="1"/>
    <col min="16" max="16" width="10.85546875" customWidth="1"/>
    <col min="17" max="17" width="13.85546875" customWidth="1"/>
    <col min="18" max="18" width="13" customWidth="1"/>
    <col min="19" max="19" width="11.7109375" customWidth="1"/>
    <col min="20" max="21" width="21.7109375" customWidth="1"/>
    <col min="22" max="23" width="12.7109375" customWidth="1"/>
    <col min="24" max="24" width="21.7109375" customWidth="1"/>
    <col min="25" max="26" width="12.7109375" customWidth="1"/>
    <col min="27" max="28" width="25.7109375" customWidth="1"/>
    <col min="29" max="32" width="30.7109375" customWidth="1"/>
    <col min="33" max="35" width="27.42578125" customWidth="1"/>
    <col min="36" max="36" width="14.7109375" customWidth="1"/>
    <col min="37" max="37" width="18.7109375" customWidth="1"/>
    <col min="38" max="38" width="10.7109375" customWidth="1"/>
    <col min="39" max="39" width="14.7109375" customWidth="1"/>
    <col min="40" max="40" width="12.7109375" customWidth="1"/>
    <col min="41" max="42" width="20.5703125" customWidth="1"/>
    <col min="43" max="44" width="22.5703125" customWidth="1"/>
    <col min="45" max="46" width="22.140625" customWidth="1"/>
    <col min="47" max="48" width="27.5703125" customWidth="1"/>
    <col min="49" max="51" width="20.7109375" customWidth="1"/>
  </cols>
  <sheetData>
    <row r="1" spans="1:46" ht="18" customHeight="1" x14ac:dyDescent="0.25">
      <c r="A1" s="381"/>
      <c r="B1" s="287" t="s">
        <v>113</v>
      </c>
      <c r="C1" s="287"/>
      <c r="D1" s="287"/>
      <c r="E1" s="287"/>
      <c r="F1" s="287"/>
      <c r="G1" s="287"/>
      <c r="H1" s="287"/>
      <c r="I1" s="287"/>
      <c r="J1" s="287"/>
      <c r="K1" s="287"/>
      <c r="L1" s="287"/>
    </row>
    <row r="2" spans="1:46" ht="32.1" customHeight="1" x14ac:dyDescent="0.25">
      <c r="A2" s="381"/>
      <c r="B2" s="383" t="s">
        <v>111</v>
      </c>
      <c r="C2" s="383"/>
      <c r="D2" s="383"/>
      <c r="E2" s="384"/>
      <c r="F2" s="384"/>
      <c r="G2" s="385" t="s">
        <v>114</v>
      </c>
      <c r="H2" s="385"/>
      <c r="I2" s="385"/>
      <c r="J2" s="385"/>
      <c r="K2" s="385"/>
      <c r="L2" s="385"/>
      <c r="M2" s="385"/>
      <c r="N2" s="385"/>
      <c r="O2" s="385"/>
      <c r="P2" s="385"/>
      <c r="Q2" s="51"/>
      <c r="R2" s="1"/>
      <c r="S2" s="1"/>
      <c r="T2" s="1"/>
      <c r="U2" s="1"/>
      <c r="V2" s="1"/>
    </row>
    <row r="3" spans="1:46" ht="21.95" customHeight="1" thickBot="1" x14ac:dyDescent="0.3">
      <c r="A3" s="382"/>
      <c r="B3" s="105" t="s">
        <v>124</v>
      </c>
      <c r="C3" s="104"/>
      <c r="D3" s="2"/>
      <c r="E3" s="88" t="str">
        <f>TEXT(J3,"mm/dd/yyyy")</f>
        <v>08/05/2017</v>
      </c>
      <c r="F3" s="386" t="s">
        <v>0</v>
      </c>
      <c r="G3" s="386"/>
      <c r="H3" s="386"/>
      <c r="I3" s="386"/>
      <c r="J3" s="387">
        <v>42952</v>
      </c>
      <c r="K3" s="387"/>
      <c r="L3" s="387"/>
      <c r="M3" s="388" t="s">
        <v>1</v>
      </c>
      <c r="N3" s="388"/>
      <c r="O3" s="388"/>
      <c r="P3" s="388"/>
      <c r="Q3" s="388"/>
      <c r="R3" s="388"/>
      <c r="S3" s="388"/>
      <c r="T3" s="388"/>
      <c r="U3" s="388"/>
      <c r="V3" s="41"/>
    </row>
    <row r="4" spans="1:46" ht="18" customHeight="1" thickTop="1" x14ac:dyDescent="0.25">
      <c r="A4" s="80"/>
      <c r="B4" s="374" t="s">
        <v>2</v>
      </c>
      <c r="C4" s="375"/>
      <c r="D4" s="270" t="s">
        <v>125</v>
      </c>
      <c r="E4" s="270"/>
      <c r="F4" s="270"/>
      <c r="G4" s="270"/>
      <c r="H4" s="270"/>
      <c r="I4" s="270"/>
      <c r="J4" s="270"/>
      <c r="K4" s="376" t="s">
        <v>3</v>
      </c>
      <c r="L4" s="377"/>
      <c r="M4" s="256" t="str">
        <f>IF(OR(O9="Avg Annual",O10="Avg Annual",O11="Avg Annual",O12="Avg Annual",O13="Avg Annual",O14="Avg Annual",O15="Avg Annual",O16="Avg Annual",O17="Avg Annual",O18="Avg Annual",O19="Avg Annual",O20="Avg Annual",O21="Avg Annual",O22="Avg Annual",O23="Avg Annual",O24="Avg Annual",O25="Avg Annual",O26="Avg Annual",O27="Avg Annual",O28="Avg Annual",O29="Avg Annual",O30="Avg Annual",O31="Avg Annual",O32="Avg Annual",O33="Avg Annual"),"Actual Avg Miles that Qualify","")</f>
        <v/>
      </c>
      <c r="N4" s="378"/>
      <c r="O4" s="379" t="str">
        <f>IF(OR(O9="Maximum",O10="Maximum",O11="Maximum",O12="Maximum",O13="Maximum",O14="Maximum",O15="Maximum",O16="Maximum",O17="Maximum",O18="Maximum",O19="Maximum",O20="Maximum",O21="Maximum",O22="Maximum",O23="Maximum",O24="Maximum",O25="Maximum",O26="Maximum",O27="Maximum",O28="Maximum",O29="Maximum",O30="Maximum",O31="Maximum",O32="Maximum",O33="Maximum"),"Actual Avg Miles that Qualify + 10%","")</f>
        <v/>
      </c>
      <c r="P4" s="378"/>
      <c r="Q4" s="378"/>
      <c r="R4" s="256" t="str">
        <f>IF(OR(O9="Reduce by",O10="Reduce by",O11="Reduce by",O12="Reduce by",O13="Reduce by",O14="Reduce by",O15="Reduce by",O16="Reduce by",O17="Reduce by",O18="Reduce by",O19="Reduce by",O20="Reduce by",O21="Reduce by",O22="Reduce by",O23="Reduce by",O24="Reduce by",O25="Reduce by",O26="Reduce by",O27="Reduce by",O28="Reduce by",O29="Reduce by",O30="Reduce by",O31="Reduce by",O32="Reduce by",O33="Reduce by"),"Actual Avg Miles that Qualify - chosen Reduction Amt in next column","")</f>
        <v/>
      </c>
      <c r="S4" s="256"/>
      <c r="T4" s="256"/>
      <c r="U4" s="380"/>
      <c r="V4" s="99"/>
      <c r="W4" s="99"/>
      <c r="X4" s="99"/>
      <c r="Y4" s="99"/>
      <c r="Z4" s="100"/>
      <c r="AA4" s="362" t="s">
        <v>4</v>
      </c>
      <c r="AB4" s="363"/>
      <c r="AC4" s="363"/>
      <c r="AD4" s="363"/>
      <c r="AE4" s="363"/>
      <c r="AF4" s="364"/>
      <c r="AG4" s="42" t="s">
        <v>5</v>
      </c>
      <c r="AH4" s="43"/>
      <c r="AI4" s="44"/>
      <c r="AJ4" s="365" t="s">
        <v>6</v>
      </c>
      <c r="AK4" s="366"/>
      <c r="AL4" s="366"/>
      <c r="AM4" s="366"/>
      <c r="AN4" s="366"/>
      <c r="AO4" s="366"/>
      <c r="AP4" s="366"/>
      <c r="AQ4" s="367"/>
      <c r="AR4" s="368" t="s">
        <v>7</v>
      </c>
      <c r="AS4" s="369"/>
      <c r="AT4" s="370"/>
    </row>
    <row r="5" spans="1:46" ht="21.95" customHeight="1" x14ac:dyDescent="0.25">
      <c r="A5" s="81"/>
      <c r="B5" s="272" t="s">
        <v>122</v>
      </c>
      <c r="C5" s="273"/>
      <c r="D5" s="273"/>
      <c r="E5" s="273"/>
      <c r="F5" s="101" t="s">
        <v>121</v>
      </c>
      <c r="G5" s="102"/>
      <c r="H5" s="102"/>
      <c r="I5" s="102"/>
      <c r="J5" s="103"/>
      <c r="K5" s="371" t="s">
        <v>128</v>
      </c>
      <c r="L5" s="285" t="s">
        <v>132</v>
      </c>
      <c r="M5" s="285" t="s">
        <v>135</v>
      </c>
      <c r="N5" s="285" t="s">
        <v>131</v>
      </c>
      <c r="O5" s="285" t="s">
        <v>130</v>
      </c>
      <c r="P5" s="285" t="s">
        <v>133</v>
      </c>
      <c r="Q5" s="285" t="s">
        <v>12</v>
      </c>
      <c r="R5" s="350" t="s">
        <v>14</v>
      </c>
      <c r="S5" s="350" t="s">
        <v>13</v>
      </c>
      <c r="T5" s="353" t="s">
        <v>15</v>
      </c>
      <c r="U5" s="285" t="s">
        <v>16</v>
      </c>
      <c r="V5" s="285" t="s">
        <v>17</v>
      </c>
      <c r="W5" s="285" t="s">
        <v>18</v>
      </c>
      <c r="X5" s="356" t="s">
        <v>19</v>
      </c>
      <c r="Y5" s="357"/>
      <c r="Z5" s="358"/>
      <c r="AA5" s="359" t="s">
        <v>20</v>
      </c>
      <c r="AB5" s="285" t="s">
        <v>21</v>
      </c>
      <c r="AC5" s="285" t="s">
        <v>22</v>
      </c>
      <c r="AD5" s="285" t="s">
        <v>23</v>
      </c>
      <c r="AE5" s="285" t="s">
        <v>24</v>
      </c>
      <c r="AF5" s="345" t="s">
        <v>25</v>
      </c>
      <c r="AG5" s="106" t="s">
        <v>8</v>
      </c>
      <c r="AH5" s="107" t="s">
        <v>10</v>
      </c>
      <c r="AI5" s="108" t="s">
        <v>11</v>
      </c>
      <c r="AJ5" s="342" t="s">
        <v>26</v>
      </c>
      <c r="AK5" s="339" t="s">
        <v>27</v>
      </c>
      <c r="AL5" s="339" t="s">
        <v>20</v>
      </c>
      <c r="AM5" s="339" t="s">
        <v>21</v>
      </c>
      <c r="AN5" s="339" t="s">
        <v>22</v>
      </c>
      <c r="AO5" s="339" t="s">
        <v>23</v>
      </c>
      <c r="AP5" s="339" t="s">
        <v>24</v>
      </c>
      <c r="AQ5" s="334" t="s">
        <v>25</v>
      </c>
      <c r="AR5" s="342" t="s">
        <v>28</v>
      </c>
      <c r="AS5" s="339" t="s">
        <v>29</v>
      </c>
      <c r="AT5" s="334" t="s">
        <v>30</v>
      </c>
    </row>
    <row r="6" spans="1:46" ht="21.95" customHeight="1" x14ac:dyDescent="0.25">
      <c r="A6" s="81"/>
      <c r="B6" s="258" t="s">
        <v>117</v>
      </c>
      <c r="C6" s="260" t="s">
        <v>118</v>
      </c>
      <c r="D6" s="260" t="s">
        <v>119</v>
      </c>
      <c r="E6" s="306" t="s">
        <v>9</v>
      </c>
      <c r="F6" s="281" t="s">
        <v>118</v>
      </c>
      <c r="G6" s="260" t="s">
        <v>120</v>
      </c>
      <c r="H6" s="283" t="s">
        <v>117</v>
      </c>
      <c r="I6" s="285" t="s">
        <v>115</v>
      </c>
      <c r="J6" s="337" t="str">
        <f>IF(OR(I9="Yes",I10="Yes",I11="Yes",I12="Yes",I13="Yes",I14="Yes",I15="Yes",I16="Yes",I17="Yes",I18="Yes",I19="Yes",I20="Yes",I21="Yes",I22="Yes",I23="Yes",I24="Yes",I25="Yes",I26="Yes",I27="Yes",I28="Yes",I29="Yes",I30="Yes",I31="Yes",I32="Yes",I33="Yes"),"What year was it rebuilt?","")</f>
        <v>What year was it rebuilt?</v>
      </c>
      <c r="K6" s="372"/>
      <c r="L6" s="266"/>
      <c r="M6" s="266"/>
      <c r="N6" s="266"/>
      <c r="O6" s="266"/>
      <c r="P6" s="266"/>
      <c r="Q6" s="266"/>
      <c r="R6" s="351"/>
      <c r="S6" s="351"/>
      <c r="T6" s="354"/>
      <c r="U6" s="266"/>
      <c r="V6" s="266"/>
      <c r="W6" s="266"/>
      <c r="X6" s="348" t="s">
        <v>31</v>
      </c>
      <c r="Y6" s="348" t="s">
        <v>32</v>
      </c>
      <c r="Z6" s="349" t="s">
        <v>33</v>
      </c>
      <c r="AA6" s="360"/>
      <c r="AB6" s="266"/>
      <c r="AC6" s="266"/>
      <c r="AD6" s="266"/>
      <c r="AE6" s="266"/>
      <c r="AF6" s="346"/>
      <c r="AG6" s="49"/>
      <c r="AH6" s="45"/>
      <c r="AI6" s="47"/>
      <c r="AJ6" s="343"/>
      <c r="AK6" s="340"/>
      <c r="AL6" s="340"/>
      <c r="AM6" s="340"/>
      <c r="AN6" s="340"/>
      <c r="AO6" s="340"/>
      <c r="AP6" s="340"/>
      <c r="AQ6" s="335"/>
      <c r="AR6" s="343"/>
      <c r="AS6" s="340"/>
      <c r="AT6" s="335"/>
    </row>
    <row r="7" spans="1:46" ht="21.95" customHeight="1" thickBot="1" x14ac:dyDescent="0.3">
      <c r="A7" s="82" t="s">
        <v>34</v>
      </c>
      <c r="B7" s="259"/>
      <c r="C7" s="261"/>
      <c r="D7" s="261"/>
      <c r="E7" s="307"/>
      <c r="F7" s="282"/>
      <c r="G7" s="261"/>
      <c r="H7" s="284"/>
      <c r="I7" s="267"/>
      <c r="J7" s="338"/>
      <c r="K7" s="373"/>
      <c r="L7" s="267"/>
      <c r="M7" s="267"/>
      <c r="N7" s="267"/>
      <c r="O7" s="267"/>
      <c r="P7" s="267"/>
      <c r="Q7" s="267"/>
      <c r="R7" s="352"/>
      <c r="S7" s="352"/>
      <c r="T7" s="355"/>
      <c r="U7" s="267"/>
      <c r="V7" s="267"/>
      <c r="W7" s="267"/>
      <c r="X7" s="267"/>
      <c r="Y7" s="267"/>
      <c r="Z7" s="347"/>
      <c r="AA7" s="361"/>
      <c r="AB7" s="267"/>
      <c r="AC7" s="267"/>
      <c r="AD7" s="267"/>
      <c r="AE7" s="267"/>
      <c r="AF7" s="347"/>
      <c r="AG7" s="50"/>
      <c r="AH7" s="46"/>
      <c r="AI7" s="48"/>
      <c r="AJ7" s="344"/>
      <c r="AK7" s="341"/>
      <c r="AL7" s="341"/>
      <c r="AM7" s="341"/>
      <c r="AN7" s="341"/>
      <c r="AO7" s="341"/>
      <c r="AP7" s="341"/>
      <c r="AQ7" s="336"/>
      <c r="AR7" s="344"/>
      <c r="AS7" s="341"/>
      <c r="AT7" s="336"/>
    </row>
    <row r="8" spans="1:46" s="77" customFormat="1" ht="15" customHeight="1" x14ac:dyDescent="0.2">
      <c r="A8" s="83">
        <v>100</v>
      </c>
      <c r="B8" s="89">
        <v>1999</v>
      </c>
      <c r="C8" s="78" t="s">
        <v>35</v>
      </c>
      <c r="D8" s="59">
        <v>27500</v>
      </c>
      <c r="E8" s="61" t="s">
        <v>36</v>
      </c>
      <c r="F8" s="95" t="s">
        <v>37</v>
      </c>
      <c r="G8" s="61" t="s">
        <v>38</v>
      </c>
      <c r="H8" s="62">
        <v>2001</v>
      </c>
      <c r="I8" s="63" t="s">
        <v>75</v>
      </c>
      <c r="J8" s="90"/>
      <c r="K8" s="64">
        <v>501472</v>
      </c>
      <c r="L8" s="64">
        <f>K8/(RIGHT($E$3,4)-B8)</f>
        <v>27859.555555555555</v>
      </c>
      <c r="M8" s="65">
        <v>0.95</v>
      </c>
      <c r="N8" s="66">
        <f>L8*M8</f>
        <v>26466.577777777777</v>
      </c>
      <c r="O8" s="67" t="s">
        <v>129</v>
      </c>
      <c r="P8" s="68">
        <v>0.2</v>
      </c>
      <c r="Q8" s="64">
        <f>IFERROR(IF(P8="","",IF(O8="Avg Annual",N8,(IF(O8="Maximum",N8*1.1,IF(O8="Reduce by",N8*(1-P8),""))))),"")</f>
        <v>26466.577777777777</v>
      </c>
      <c r="R8" s="62">
        <v>200</v>
      </c>
      <c r="S8" s="69">
        <v>0.5</v>
      </c>
      <c r="T8" s="68" t="s">
        <v>91</v>
      </c>
      <c r="U8" s="60" t="s">
        <v>41</v>
      </c>
      <c r="V8" s="70">
        <v>2132</v>
      </c>
      <c r="W8" s="60" t="s">
        <v>42</v>
      </c>
      <c r="X8" s="60"/>
      <c r="Y8" s="70"/>
      <c r="Z8" s="71"/>
      <c r="AA8" s="72"/>
      <c r="AB8" s="73"/>
      <c r="AC8" s="73"/>
      <c r="AD8" s="73"/>
      <c r="AE8" s="73" t="s">
        <v>43</v>
      </c>
      <c r="AF8" s="74"/>
      <c r="AG8" s="75" t="s">
        <v>35</v>
      </c>
      <c r="AH8" s="60" t="s">
        <v>44</v>
      </c>
      <c r="AI8" s="76">
        <v>30000</v>
      </c>
      <c r="AJ8" s="75" t="s">
        <v>41</v>
      </c>
      <c r="AK8" s="60"/>
      <c r="AL8" s="60"/>
      <c r="AM8" s="60"/>
      <c r="AN8" s="60" t="s">
        <v>45</v>
      </c>
      <c r="AO8" s="60"/>
      <c r="AP8" s="60"/>
      <c r="AQ8" s="71"/>
      <c r="AR8" s="75" t="s">
        <v>46</v>
      </c>
      <c r="AS8" s="60" t="s">
        <v>47</v>
      </c>
      <c r="AT8" s="71" t="s">
        <v>46</v>
      </c>
    </row>
    <row r="9" spans="1:46" s="34" customFormat="1" ht="15" customHeight="1" x14ac:dyDescent="0.2">
      <c r="A9" s="84"/>
      <c r="B9" s="91">
        <v>2007</v>
      </c>
      <c r="C9" s="79"/>
      <c r="D9" s="57"/>
      <c r="E9" s="8"/>
      <c r="F9" s="96"/>
      <c r="G9" s="8"/>
      <c r="H9" s="55"/>
      <c r="I9" s="53" t="s">
        <v>77</v>
      </c>
      <c r="J9" s="92">
        <v>2005</v>
      </c>
      <c r="K9" s="86">
        <v>10000</v>
      </c>
      <c r="L9" s="35">
        <f>K9/(RIGHT($E$3,4)-B9)</f>
        <v>1000</v>
      </c>
      <c r="M9" s="9">
        <v>1</v>
      </c>
      <c r="N9" s="37">
        <f>L9*M9</f>
        <v>1000</v>
      </c>
      <c r="O9" s="10" t="s">
        <v>48</v>
      </c>
      <c r="P9" s="9">
        <v>0.2</v>
      </c>
      <c r="Q9" s="39" t="str">
        <f>IFERROR(IF(P9="","",IF(O9="Avg Annual",N9,(IF(O9="Maximum",N9*1.1,IF(O9="Reduce by",N9*(1-P9),""))))),"")</f>
        <v/>
      </c>
      <c r="R9" s="12"/>
      <c r="S9" s="11"/>
      <c r="T9" s="9"/>
      <c r="U9" s="13"/>
      <c r="V9" s="14"/>
      <c r="W9" s="13"/>
      <c r="X9" s="13"/>
      <c r="Y9" s="14"/>
      <c r="Z9" s="15"/>
      <c r="AA9" s="16"/>
      <c r="AB9" s="13"/>
      <c r="AC9" s="13"/>
      <c r="AD9" s="13"/>
      <c r="AE9" s="13"/>
      <c r="AF9" s="15"/>
      <c r="AG9" s="16" t="s">
        <v>35</v>
      </c>
      <c r="AH9" s="13" t="s">
        <v>44</v>
      </c>
      <c r="AI9" s="17">
        <v>30000</v>
      </c>
      <c r="AJ9" s="16" t="s">
        <v>41</v>
      </c>
      <c r="AK9" s="13"/>
      <c r="AL9" s="13"/>
      <c r="AM9" s="13"/>
      <c r="AN9" s="13"/>
      <c r="AO9" s="13"/>
      <c r="AP9" s="13"/>
      <c r="AQ9" s="15"/>
      <c r="AR9" s="18"/>
      <c r="AS9" s="7"/>
      <c r="AT9" s="19"/>
    </row>
    <row r="10" spans="1:46" ht="15" customHeight="1" x14ac:dyDescent="0.25">
      <c r="A10" s="84"/>
      <c r="B10" s="91"/>
      <c r="C10" s="79"/>
      <c r="D10" s="57"/>
      <c r="E10" s="8"/>
      <c r="F10" s="96"/>
      <c r="G10" s="8"/>
      <c r="H10" s="55"/>
      <c r="I10" s="53" t="s">
        <v>48</v>
      </c>
      <c r="J10" s="92"/>
      <c r="K10" s="86"/>
      <c r="L10" s="35">
        <f t="shared" ref="L10:L33" si="0">K10/(RIGHT($E$3,4)-B10)</f>
        <v>0</v>
      </c>
      <c r="M10" s="9"/>
      <c r="N10" s="37">
        <f t="shared" ref="N10:N33" si="1">L10*M10</f>
        <v>0</v>
      </c>
      <c r="O10" s="10" t="s">
        <v>48</v>
      </c>
      <c r="P10" s="9" t="s">
        <v>49</v>
      </c>
      <c r="Q10" s="39" t="str">
        <f t="shared" ref="Q10:Q33" si="2">IFERROR(IF(P10="","",IF(O10="Avg Annual",N10,(IF(O10="Maximum",N10*1.1,IF(O10="Reduce by",N10*(1-P10),""))))),"")</f>
        <v/>
      </c>
      <c r="R10" s="12"/>
      <c r="S10" s="11"/>
      <c r="T10" s="9"/>
      <c r="U10" s="13"/>
      <c r="V10" s="14"/>
      <c r="W10" s="13"/>
      <c r="X10" s="13"/>
      <c r="Y10" s="14"/>
      <c r="Z10" s="15"/>
      <c r="AA10" s="16" t="s">
        <v>63</v>
      </c>
      <c r="AB10" s="13" t="s">
        <v>63</v>
      </c>
      <c r="AC10" s="13"/>
      <c r="AD10" s="13"/>
      <c r="AE10" s="13"/>
      <c r="AF10" s="15"/>
      <c r="AG10" s="16"/>
      <c r="AH10" s="13"/>
      <c r="AI10" s="17"/>
      <c r="AJ10" s="16"/>
      <c r="AK10" s="13"/>
      <c r="AL10" s="13"/>
      <c r="AM10" s="13"/>
      <c r="AN10" s="13"/>
      <c r="AO10" s="13"/>
      <c r="AP10" s="13"/>
      <c r="AQ10" s="15"/>
      <c r="AR10" s="18"/>
      <c r="AS10" s="7"/>
      <c r="AT10" s="19"/>
    </row>
    <row r="11" spans="1:46" ht="15" customHeight="1" x14ac:dyDescent="0.25">
      <c r="A11" s="84"/>
      <c r="B11" s="91"/>
      <c r="C11" s="79"/>
      <c r="D11" s="57"/>
      <c r="E11" s="8"/>
      <c r="F11" s="96"/>
      <c r="G11" s="8"/>
      <c r="H11" s="55"/>
      <c r="I11" s="53" t="s">
        <v>48</v>
      </c>
      <c r="J11" s="92"/>
      <c r="K11" s="86"/>
      <c r="L11" s="35">
        <f t="shared" si="0"/>
        <v>0</v>
      </c>
      <c r="M11" s="9"/>
      <c r="N11" s="37">
        <f t="shared" si="1"/>
        <v>0</v>
      </c>
      <c r="O11" s="10" t="s">
        <v>48</v>
      </c>
      <c r="P11" s="9" t="s">
        <v>49</v>
      </c>
      <c r="Q11" s="39" t="str">
        <f t="shared" si="2"/>
        <v/>
      </c>
      <c r="R11" s="12"/>
      <c r="S11" s="11"/>
      <c r="T11" s="9"/>
      <c r="U11" s="13"/>
      <c r="V11" s="14"/>
      <c r="W11" s="13" t="s">
        <v>62</v>
      </c>
      <c r="X11" s="13"/>
      <c r="Y11" s="14"/>
      <c r="Z11" s="15"/>
      <c r="AA11" s="16"/>
      <c r="AB11" s="13"/>
      <c r="AC11" s="13" t="s">
        <v>45</v>
      </c>
      <c r="AD11" s="13"/>
      <c r="AE11" s="13"/>
      <c r="AF11" s="15"/>
      <c r="AG11" s="16"/>
      <c r="AH11" s="13"/>
      <c r="AI11" s="17"/>
      <c r="AJ11" s="16"/>
      <c r="AK11" s="13"/>
      <c r="AL11" s="13"/>
      <c r="AM11" s="13"/>
      <c r="AN11" s="13"/>
      <c r="AO11" s="13"/>
      <c r="AP11" s="13"/>
      <c r="AQ11" s="15"/>
      <c r="AR11" s="18"/>
      <c r="AS11" s="7"/>
      <c r="AT11" s="19"/>
    </row>
    <row r="12" spans="1:46" ht="15" customHeight="1" x14ac:dyDescent="0.25">
      <c r="A12" s="84"/>
      <c r="B12" s="91"/>
      <c r="C12" s="79"/>
      <c r="D12" s="57"/>
      <c r="E12" s="8"/>
      <c r="F12" s="96"/>
      <c r="G12" s="8"/>
      <c r="H12" s="55"/>
      <c r="I12" s="53" t="s">
        <v>48</v>
      </c>
      <c r="J12" s="92"/>
      <c r="K12" s="86"/>
      <c r="L12" s="35">
        <f t="shared" si="0"/>
        <v>0</v>
      </c>
      <c r="M12" s="9"/>
      <c r="N12" s="37">
        <f t="shared" si="1"/>
        <v>0</v>
      </c>
      <c r="O12" s="10" t="s">
        <v>48</v>
      </c>
      <c r="P12" s="9" t="s">
        <v>49</v>
      </c>
      <c r="Q12" s="39" t="str">
        <f t="shared" si="2"/>
        <v/>
      </c>
      <c r="R12" s="12"/>
      <c r="S12" s="11"/>
      <c r="T12" s="9"/>
      <c r="U12" s="13"/>
      <c r="V12" s="14"/>
      <c r="W12" s="13"/>
      <c r="X12" s="13"/>
      <c r="Y12" s="14"/>
      <c r="Z12" s="15"/>
      <c r="AA12" s="16"/>
      <c r="AB12" s="13"/>
      <c r="AC12" s="13"/>
      <c r="AD12" s="13"/>
      <c r="AE12" s="13"/>
      <c r="AF12" s="15"/>
      <c r="AG12" s="16"/>
      <c r="AH12" s="13"/>
      <c r="AI12" s="17"/>
      <c r="AJ12" s="16"/>
      <c r="AK12" s="13"/>
      <c r="AL12" s="13"/>
      <c r="AM12" s="13"/>
      <c r="AN12" s="13"/>
      <c r="AO12" s="13"/>
      <c r="AP12" s="13"/>
      <c r="AQ12" s="15"/>
      <c r="AR12" s="18"/>
      <c r="AS12" s="7"/>
      <c r="AT12" s="19"/>
    </row>
    <row r="13" spans="1:46" ht="15" customHeight="1" x14ac:dyDescent="0.25">
      <c r="A13" s="84"/>
      <c r="B13" s="91"/>
      <c r="C13" s="79"/>
      <c r="D13" s="57"/>
      <c r="E13" s="8"/>
      <c r="F13" s="96"/>
      <c r="G13" s="8"/>
      <c r="H13" s="55"/>
      <c r="I13" s="53" t="s">
        <v>48</v>
      </c>
      <c r="J13" s="92"/>
      <c r="K13" s="86"/>
      <c r="L13" s="35">
        <f t="shared" si="0"/>
        <v>0</v>
      </c>
      <c r="M13" s="9"/>
      <c r="N13" s="37">
        <f t="shared" si="1"/>
        <v>0</v>
      </c>
      <c r="O13" s="10" t="s">
        <v>48</v>
      </c>
      <c r="P13" s="9" t="s">
        <v>49</v>
      </c>
      <c r="Q13" s="39" t="str">
        <f t="shared" si="2"/>
        <v/>
      </c>
      <c r="R13" s="12"/>
      <c r="S13" s="11"/>
      <c r="T13" s="9"/>
      <c r="U13" s="13"/>
      <c r="V13" s="14"/>
      <c r="W13" s="13"/>
      <c r="X13" s="13"/>
      <c r="Y13" s="14"/>
      <c r="Z13" s="15"/>
      <c r="AA13" s="16"/>
      <c r="AB13" s="13"/>
      <c r="AC13" s="13"/>
      <c r="AD13" s="13"/>
      <c r="AE13" s="13"/>
      <c r="AF13" s="15"/>
      <c r="AG13" s="16"/>
      <c r="AH13" s="13"/>
      <c r="AI13" s="17"/>
      <c r="AJ13" s="16"/>
      <c r="AK13" s="13"/>
      <c r="AL13" s="13"/>
      <c r="AM13" s="13"/>
      <c r="AN13" s="13"/>
      <c r="AO13" s="13"/>
      <c r="AP13" s="13"/>
      <c r="AQ13" s="15"/>
      <c r="AR13" s="18"/>
      <c r="AS13" s="7"/>
      <c r="AT13" s="19"/>
    </row>
    <row r="14" spans="1:46" ht="15" customHeight="1" x14ac:dyDescent="0.25">
      <c r="A14" s="84"/>
      <c r="B14" s="91"/>
      <c r="C14" s="79"/>
      <c r="D14" s="57"/>
      <c r="E14" s="8"/>
      <c r="F14" s="96"/>
      <c r="G14" s="8"/>
      <c r="H14" s="55"/>
      <c r="I14" s="53" t="s">
        <v>48</v>
      </c>
      <c r="J14" s="92"/>
      <c r="K14" s="86"/>
      <c r="L14" s="35">
        <f t="shared" si="0"/>
        <v>0</v>
      </c>
      <c r="M14" s="9"/>
      <c r="N14" s="37">
        <f t="shared" si="1"/>
        <v>0</v>
      </c>
      <c r="O14" s="10" t="s">
        <v>48</v>
      </c>
      <c r="P14" s="9" t="s">
        <v>49</v>
      </c>
      <c r="Q14" s="39" t="str">
        <f t="shared" si="2"/>
        <v/>
      </c>
      <c r="R14" s="12"/>
      <c r="S14" s="11"/>
      <c r="T14" s="9"/>
      <c r="U14" s="13"/>
      <c r="V14" s="14"/>
      <c r="W14" s="13"/>
      <c r="X14" s="13"/>
      <c r="Y14" s="14"/>
      <c r="Z14" s="15"/>
      <c r="AA14" s="16"/>
      <c r="AB14" s="13"/>
      <c r="AC14" s="13"/>
      <c r="AD14" s="13"/>
      <c r="AE14" s="13"/>
      <c r="AF14" s="15"/>
      <c r="AG14" s="16"/>
      <c r="AH14" s="13"/>
      <c r="AI14" s="17"/>
      <c r="AJ14" s="16"/>
      <c r="AK14" s="13"/>
      <c r="AL14" s="13"/>
      <c r="AM14" s="13"/>
      <c r="AN14" s="13"/>
      <c r="AO14" s="13"/>
      <c r="AP14" s="13"/>
      <c r="AQ14" s="15"/>
      <c r="AR14" s="18"/>
      <c r="AS14" s="7"/>
      <c r="AT14" s="19"/>
    </row>
    <row r="15" spans="1:46" ht="15" customHeight="1" x14ac:dyDescent="0.25">
      <c r="A15" s="84"/>
      <c r="B15" s="91"/>
      <c r="C15" s="79"/>
      <c r="D15" s="57"/>
      <c r="E15" s="8"/>
      <c r="F15" s="96"/>
      <c r="G15" s="8"/>
      <c r="H15" s="55"/>
      <c r="I15" s="53" t="s">
        <v>48</v>
      </c>
      <c r="J15" s="92"/>
      <c r="K15" s="86"/>
      <c r="L15" s="35">
        <f t="shared" si="0"/>
        <v>0</v>
      </c>
      <c r="M15" s="9"/>
      <c r="N15" s="37">
        <f t="shared" si="1"/>
        <v>0</v>
      </c>
      <c r="O15" s="10" t="s">
        <v>48</v>
      </c>
      <c r="P15" s="9" t="s">
        <v>49</v>
      </c>
      <c r="Q15" s="39" t="str">
        <f t="shared" si="2"/>
        <v/>
      </c>
      <c r="R15" s="12"/>
      <c r="S15" s="11"/>
      <c r="T15" s="9"/>
      <c r="U15" s="13"/>
      <c r="V15" s="14"/>
      <c r="W15" s="13"/>
      <c r="X15" s="13"/>
      <c r="Y15" s="14"/>
      <c r="Z15" s="15"/>
      <c r="AA15" s="16"/>
      <c r="AB15" s="13"/>
      <c r="AC15" s="13"/>
      <c r="AD15" s="13"/>
      <c r="AE15" s="13"/>
      <c r="AF15" s="15"/>
      <c r="AG15" s="16"/>
      <c r="AH15" s="13"/>
      <c r="AI15" s="17"/>
      <c r="AJ15" s="16"/>
      <c r="AK15" s="13"/>
      <c r="AL15" s="13"/>
      <c r="AM15" s="13"/>
      <c r="AN15" s="13"/>
      <c r="AO15" s="13"/>
      <c r="AP15" s="13"/>
      <c r="AQ15" s="15"/>
      <c r="AR15" s="18"/>
      <c r="AS15" s="7"/>
      <c r="AT15" s="19"/>
    </row>
    <row r="16" spans="1:46" ht="15" customHeight="1" x14ac:dyDescent="0.25">
      <c r="A16" s="84"/>
      <c r="B16" s="91"/>
      <c r="C16" s="79"/>
      <c r="D16" s="57"/>
      <c r="E16" s="8"/>
      <c r="F16" s="96"/>
      <c r="G16" s="8"/>
      <c r="H16" s="55"/>
      <c r="I16" s="53" t="s">
        <v>48</v>
      </c>
      <c r="J16" s="92"/>
      <c r="K16" s="86"/>
      <c r="L16" s="35">
        <f t="shared" si="0"/>
        <v>0</v>
      </c>
      <c r="M16" s="9"/>
      <c r="N16" s="37">
        <f t="shared" si="1"/>
        <v>0</v>
      </c>
      <c r="O16" s="10" t="s">
        <v>48</v>
      </c>
      <c r="P16" s="9" t="s">
        <v>49</v>
      </c>
      <c r="Q16" s="39" t="str">
        <f t="shared" si="2"/>
        <v/>
      </c>
      <c r="R16" s="12"/>
      <c r="S16" s="11"/>
      <c r="T16" s="9"/>
      <c r="U16" s="13"/>
      <c r="V16" s="14"/>
      <c r="W16" s="13"/>
      <c r="X16" s="13"/>
      <c r="Y16" s="14"/>
      <c r="Z16" s="15"/>
      <c r="AA16" s="16"/>
      <c r="AB16" s="13"/>
      <c r="AC16" s="13"/>
      <c r="AD16" s="13"/>
      <c r="AE16" s="13"/>
      <c r="AF16" s="15"/>
      <c r="AG16" s="16"/>
      <c r="AH16" s="13"/>
      <c r="AI16" s="17"/>
      <c r="AJ16" s="16"/>
      <c r="AK16" s="13"/>
      <c r="AL16" s="13"/>
      <c r="AM16" s="13"/>
      <c r="AN16" s="13"/>
      <c r="AO16" s="13"/>
      <c r="AP16" s="13"/>
      <c r="AQ16" s="15"/>
      <c r="AR16" s="18"/>
      <c r="AS16" s="7"/>
      <c r="AT16" s="19"/>
    </row>
    <row r="17" spans="1:46" ht="15" customHeight="1" x14ac:dyDescent="0.25">
      <c r="A17" s="84"/>
      <c r="B17" s="91"/>
      <c r="C17" s="79"/>
      <c r="D17" s="57"/>
      <c r="E17" s="8"/>
      <c r="F17" s="96"/>
      <c r="G17" s="8"/>
      <c r="H17" s="55"/>
      <c r="I17" s="53" t="s">
        <v>48</v>
      </c>
      <c r="J17" s="92"/>
      <c r="K17" s="86"/>
      <c r="L17" s="35">
        <f t="shared" si="0"/>
        <v>0</v>
      </c>
      <c r="M17" s="9"/>
      <c r="N17" s="37">
        <f t="shared" si="1"/>
        <v>0</v>
      </c>
      <c r="O17" s="10" t="s">
        <v>48</v>
      </c>
      <c r="P17" s="9" t="s">
        <v>49</v>
      </c>
      <c r="Q17" s="39" t="str">
        <f t="shared" si="2"/>
        <v/>
      </c>
      <c r="R17" s="12"/>
      <c r="S17" s="11"/>
      <c r="T17" s="9"/>
      <c r="U17" s="13"/>
      <c r="V17" s="14"/>
      <c r="W17" s="13"/>
      <c r="X17" s="13"/>
      <c r="Y17" s="14"/>
      <c r="Z17" s="15"/>
      <c r="AA17" s="16"/>
      <c r="AB17" s="13"/>
      <c r="AC17" s="13"/>
      <c r="AD17" s="13"/>
      <c r="AE17" s="13"/>
      <c r="AF17" s="15"/>
      <c r="AG17" s="16"/>
      <c r="AH17" s="13"/>
      <c r="AI17" s="17"/>
      <c r="AJ17" s="16"/>
      <c r="AK17" s="13"/>
      <c r="AL17" s="13"/>
      <c r="AM17" s="13"/>
      <c r="AN17" s="13"/>
      <c r="AO17" s="13"/>
      <c r="AP17" s="13"/>
      <c r="AQ17" s="15"/>
      <c r="AR17" s="18"/>
      <c r="AS17" s="7"/>
      <c r="AT17" s="19"/>
    </row>
    <row r="18" spans="1:46" ht="15" customHeight="1" x14ac:dyDescent="0.25">
      <c r="A18" s="84"/>
      <c r="B18" s="91"/>
      <c r="C18" s="79"/>
      <c r="D18" s="57"/>
      <c r="E18" s="8"/>
      <c r="F18" s="96"/>
      <c r="G18" s="8"/>
      <c r="H18" s="55"/>
      <c r="I18" s="53" t="s">
        <v>48</v>
      </c>
      <c r="J18" s="92"/>
      <c r="K18" s="86"/>
      <c r="L18" s="35">
        <f t="shared" si="0"/>
        <v>0</v>
      </c>
      <c r="M18" s="9"/>
      <c r="N18" s="37">
        <f t="shared" si="1"/>
        <v>0</v>
      </c>
      <c r="O18" s="10" t="s">
        <v>48</v>
      </c>
      <c r="P18" s="9" t="s">
        <v>49</v>
      </c>
      <c r="Q18" s="39" t="str">
        <f t="shared" si="2"/>
        <v/>
      </c>
      <c r="R18" s="12"/>
      <c r="S18" s="11"/>
      <c r="T18" s="9"/>
      <c r="U18" s="13"/>
      <c r="V18" s="14"/>
      <c r="W18" s="13"/>
      <c r="X18" s="13"/>
      <c r="Y18" s="14"/>
      <c r="Z18" s="15"/>
      <c r="AA18" s="16"/>
      <c r="AB18" s="13"/>
      <c r="AC18" s="13"/>
      <c r="AD18" s="13"/>
      <c r="AE18" s="13"/>
      <c r="AF18" s="15"/>
      <c r="AG18" s="16"/>
      <c r="AH18" s="13"/>
      <c r="AI18" s="17"/>
      <c r="AJ18" s="16"/>
      <c r="AK18" s="13"/>
      <c r="AL18" s="13"/>
      <c r="AM18" s="13"/>
      <c r="AN18" s="13"/>
      <c r="AO18" s="13"/>
      <c r="AP18" s="13"/>
      <c r="AQ18" s="15"/>
      <c r="AR18" s="18"/>
      <c r="AS18" s="7"/>
      <c r="AT18" s="19"/>
    </row>
    <row r="19" spans="1:46" ht="15" customHeight="1" x14ac:dyDescent="0.25">
      <c r="A19" s="84"/>
      <c r="B19" s="91"/>
      <c r="C19" s="79"/>
      <c r="D19" s="57"/>
      <c r="E19" s="8"/>
      <c r="F19" s="96"/>
      <c r="G19" s="8"/>
      <c r="H19" s="55"/>
      <c r="I19" s="53" t="s">
        <v>48</v>
      </c>
      <c r="J19" s="92"/>
      <c r="K19" s="86"/>
      <c r="L19" s="35">
        <f t="shared" si="0"/>
        <v>0</v>
      </c>
      <c r="M19" s="9"/>
      <c r="N19" s="37">
        <f t="shared" si="1"/>
        <v>0</v>
      </c>
      <c r="O19" s="10" t="s">
        <v>48</v>
      </c>
      <c r="P19" s="9" t="s">
        <v>49</v>
      </c>
      <c r="Q19" s="39" t="str">
        <f t="shared" si="2"/>
        <v/>
      </c>
      <c r="R19" s="12"/>
      <c r="S19" s="11"/>
      <c r="T19" s="9"/>
      <c r="U19" s="13"/>
      <c r="V19" s="14"/>
      <c r="W19" s="13"/>
      <c r="X19" s="13"/>
      <c r="Y19" s="14"/>
      <c r="Z19" s="15"/>
      <c r="AA19" s="16"/>
      <c r="AB19" s="13"/>
      <c r="AC19" s="13"/>
      <c r="AD19" s="13"/>
      <c r="AE19" s="13"/>
      <c r="AF19" s="15"/>
      <c r="AG19" s="16"/>
      <c r="AH19" s="13"/>
      <c r="AI19" s="17"/>
      <c r="AJ19" s="16"/>
      <c r="AK19" s="13"/>
      <c r="AL19" s="13"/>
      <c r="AM19" s="13"/>
      <c r="AN19" s="13"/>
      <c r="AO19" s="13"/>
      <c r="AP19" s="13"/>
      <c r="AQ19" s="15"/>
      <c r="AR19" s="18"/>
      <c r="AS19" s="7"/>
      <c r="AT19" s="19"/>
    </row>
    <row r="20" spans="1:46" ht="15" customHeight="1" x14ac:dyDescent="0.25">
      <c r="A20" s="84"/>
      <c r="B20" s="91"/>
      <c r="C20" s="79"/>
      <c r="D20" s="57"/>
      <c r="E20" s="8"/>
      <c r="F20" s="96"/>
      <c r="G20" s="8"/>
      <c r="H20" s="55"/>
      <c r="I20" s="53" t="s">
        <v>48</v>
      </c>
      <c r="J20" s="92"/>
      <c r="K20" s="86"/>
      <c r="L20" s="35">
        <f t="shared" si="0"/>
        <v>0</v>
      </c>
      <c r="M20" s="9"/>
      <c r="N20" s="37">
        <f t="shared" si="1"/>
        <v>0</v>
      </c>
      <c r="O20" s="10" t="s">
        <v>48</v>
      </c>
      <c r="P20" s="9" t="s">
        <v>49</v>
      </c>
      <c r="Q20" s="39" t="str">
        <f t="shared" si="2"/>
        <v/>
      </c>
      <c r="R20" s="12"/>
      <c r="S20" s="11"/>
      <c r="T20" s="9"/>
      <c r="U20" s="13"/>
      <c r="V20" s="14"/>
      <c r="W20" s="13"/>
      <c r="X20" s="13"/>
      <c r="Y20" s="14"/>
      <c r="Z20" s="15"/>
      <c r="AA20" s="16"/>
      <c r="AB20" s="13"/>
      <c r="AC20" s="13"/>
      <c r="AD20" s="13"/>
      <c r="AE20" s="13"/>
      <c r="AF20" s="15"/>
      <c r="AG20" s="16"/>
      <c r="AH20" s="13"/>
      <c r="AI20" s="17"/>
      <c r="AJ20" s="16"/>
      <c r="AK20" s="13"/>
      <c r="AL20" s="13"/>
      <c r="AM20" s="13"/>
      <c r="AN20" s="13"/>
      <c r="AO20" s="13"/>
      <c r="AP20" s="13"/>
      <c r="AQ20" s="15"/>
      <c r="AR20" s="18"/>
      <c r="AS20" s="7"/>
      <c r="AT20" s="19"/>
    </row>
    <row r="21" spans="1:46" ht="15" customHeight="1" x14ac:dyDescent="0.25">
      <c r="A21" s="84"/>
      <c r="B21" s="91"/>
      <c r="C21" s="79"/>
      <c r="D21" s="57"/>
      <c r="E21" s="8"/>
      <c r="F21" s="96"/>
      <c r="G21" s="8"/>
      <c r="H21" s="55"/>
      <c r="I21" s="53" t="s">
        <v>48</v>
      </c>
      <c r="J21" s="92"/>
      <c r="K21" s="86"/>
      <c r="L21" s="35">
        <f t="shared" si="0"/>
        <v>0</v>
      </c>
      <c r="M21" s="9"/>
      <c r="N21" s="37">
        <f t="shared" si="1"/>
        <v>0</v>
      </c>
      <c r="O21" s="10" t="s">
        <v>48</v>
      </c>
      <c r="P21" s="9" t="s">
        <v>49</v>
      </c>
      <c r="Q21" s="39" t="str">
        <f t="shared" si="2"/>
        <v/>
      </c>
      <c r="R21" s="12"/>
      <c r="S21" s="11"/>
      <c r="T21" s="9"/>
      <c r="U21" s="13"/>
      <c r="V21" s="14"/>
      <c r="W21" s="13"/>
      <c r="X21" s="13"/>
      <c r="Y21" s="14"/>
      <c r="Z21" s="15"/>
      <c r="AA21" s="16"/>
      <c r="AB21" s="13"/>
      <c r="AC21" s="13"/>
      <c r="AD21" s="13"/>
      <c r="AE21" s="13"/>
      <c r="AF21" s="15"/>
      <c r="AG21" s="16"/>
      <c r="AH21" s="13"/>
      <c r="AI21" s="17"/>
      <c r="AJ21" s="16"/>
      <c r="AK21" s="13"/>
      <c r="AL21" s="13"/>
      <c r="AM21" s="13"/>
      <c r="AN21" s="13"/>
      <c r="AO21" s="13"/>
      <c r="AP21" s="13"/>
      <c r="AQ21" s="15"/>
      <c r="AR21" s="18"/>
      <c r="AS21" s="7"/>
      <c r="AT21" s="19"/>
    </row>
    <row r="22" spans="1:46" ht="15" customHeight="1" x14ac:dyDescent="0.25">
      <c r="A22" s="84"/>
      <c r="B22" s="91"/>
      <c r="C22" s="79"/>
      <c r="D22" s="57"/>
      <c r="E22" s="8"/>
      <c r="F22" s="96"/>
      <c r="G22" s="8"/>
      <c r="H22" s="55"/>
      <c r="I22" s="53" t="s">
        <v>48</v>
      </c>
      <c r="J22" s="92"/>
      <c r="K22" s="86"/>
      <c r="L22" s="35">
        <f t="shared" si="0"/>
        <v>0</v>
      </c>
      <c r="M22" s="9"/>
      <c r="N22" s="37">
        <f t="shared" si="1"/>
        <v>0</v>
      </c>
      <c r="O22" s="10" t="s">
        <v>48</v>
      </c>
      <c r="P22" s="9" t="s">
        <v>49</v>
      </c>
      <c r="Q22" s="39" t="str">
        <f t="shared" si="2"/>
        <v/>
      </c>
      <c r="R22" s="12"/>
      <c r="S22" s="11"/>
      <c r="T22" s="9"/>
      <c r="U22" s="13"/>
      <c r="V22" s="14"/>
      <c r="W22" s="13"/>
      <c r="X22" s="13"/>
      <c r="Y22" s="14"/>
      <c r="Z22" s="15"/>
      <c r="AA22" s="16"/>
      <c r="AB22" s="13"/>
      <c r="AC22" s="13"/>
      <c r="AD22" s="13"/>
      <c r="AE22" s="13"/>
      <c r="AF22" s="15"/>
      <c r="AG22" s="16"/>
      <c r="AH22" s="13"/>
      <c r="AI22" s="17"/>
      <c r="AJ22" s="16"/>
      <c r="AK22" s="13"/>
      <c r="AL22" s="13"/>
      <c r="AM22" s="13"/>
      <c r="AN22" s="13"/>
      <c r="AO22" s="13"/>
      <c r="AP22" s="13"/>
      <c r="AQ22" s="15"/>
      <c r="AR22" s="18"/>
      <c r="AS22" s="7"/>
      <c r="AT22" s="19"/>
    </row>
    <row r="23" spans="1:46" ht="15" customHeight="1" x14ac:dyDescent="0.25">
      <c r="A23" s="84"/>
      <c r="B23" s="91"/>
      <c r="C23" s="79"/>
      <c r="D23" s="57"/>
      <c r="E23" s="8"/>
      <c r="F23" s="96"/>
      <c r="G23" s="8"/>
      <c r="H23" s="55"/>
      <c r="I23" s="53" t="s">
        <v>48</v>
      </c>
      <c r="J23" s="92"/>
      <c r="K23" s="86"/>
      <c r="L23" s="35">
        <f t="shared" si="0"/>
        <v>0</v>
      </c>
      <c r="M23" s="9"/>
      <c r="N23" s="37">
        <f t="shared" si="1"/>
        <v>0</v>
      </c>
      <c r="O23" s="10" t="s">
        <v>48</v>
      </c>
      <c r="P23" s="9" t="s">
        <v>49</v>
      </c>
      <c r="Q23" s="39" t="str">
        <f t="shared" si="2"/>
        <v/>
      </c>
      <c r="R23" s="12"/>
      <c r="S23" s="11"/>
      <c r="T23" s="9"/>
      <c r="U23" s="13"/>
      <c r="V23" s="14"/>
      <c r="W23" s="13"/>
      <c r="X23" s="13"/>
      <c r="Y23" s="14"/>
      <c r="Z23" s="15"/>
      <c r="AA23" s="16"/>
      <c r="AB23" s="13"/>
      <c r="AC23" s="13"/>
      <c r="AD23" s="13"/>
      <c r="AE23" s="13"/>
      <c r="AF23" s="15"/>
      <c r="AG23" s="16"/>
      <c r="AH23" s="13"/>
      <c r="AI23" s="17"/>
      <c r="AJ23" s="16"/>
      <c r="AK23" s="13"/>
      <c r="AL23" s="13"/>
      <c r="AM23" s="13"/>
      <c r="AN23" s="13"/>
      <c r="AO23" s="13"/>
      <c r="AP23" s="13"/>
      <c r="AQ23" s="15"/>
      <c r="AR23" s="18"/>
      <c r="AS23" s="7"/>
      <c r="AT23" s="19"/>
    </row>
    <row r="24" spans="1:46" ht="15" customHeight="1" x14ac:dyDescent="0.25">
      <c r="A24" s="84"/>
      <c r="B24" s="91"/>
      <c r="C24" s="79"/>
      <c r="D24" s="57"/>
      <c r="E24" s="8"/>
      <c r="F24" s="96"/>
      <c r="G24" s="8"/>
      <c r="H24" s="55"/>
      <c r="I24" s="53" t="s">
        <v>48</v>
      </c>
      <c r="J24" s="92"/>
      <c r="K24" s="86"/>
      <c r="L24" s="35">
        <f t="shared" si="0"/>
        <v>0</v>
      </c>
      <c r="M24" s="9"/>
      <c r="N24" s="37">
        <f t="shared" si="1"/>
        <v>0</v>
      </c>
      <c r="O24" s="10" t="s">
        <v>48</v>
      </c>
      <c r="P24" s="9" t="s">
        <v>49</v>
      </c>
      <c r="Q24" s="39" t="str">
        <f t="shared" si="2"/>
        <v/>
      </c>
      <c r="R24" s="12"/>
      <c r="S24" s="11"/>
      <c r="T24" s="9"/>
      <c r="U24" s="13"/>
      <c r="V24" s="14"/>
      <c r="W24" s="13"/>
      <c r="X24" s="13"/>
      <c r="Y24" s="14"/>
      <c r="Z24" s="15"/>
      <c r="AA24" s="16"/>
      <c r="AB24" s="13"/>
      <c r="AC24" s="13"/>
      <c r="AD24" s="13"/>
      <c r="AE24" s="13"/>
      <c r="AF24" s="15"/>
      <c r="AG24" s="16"/>
      <c r="AH24" s="13"/>
      <c r="AI24" s="17"/>
      <c r="AJ24" s="16"/>
      <c r="AK24" s="13"/>
      <c r="AL24" s="13"/>
      <c r="AM24" s="13"/>
      <c r="AN24" s="13"/>
      <c r="AO24" s="13"/>
      <c r="AP24" s="13"/>
      <c r="AQ24" s="15"/>
      <c r="AR24" s="18"/>
      <c r="AS24" s="7"/>
      <c r="AT24" s="19"/>
    </row>
    <row r="25" spans="1:46" ht="15" customHeight="1" x14ac:dyDescent="0.25">
      <c r="A25" s="84"/>
      <c r="B25" s="91"/>
      <c r="C25" s="79"/>
      <c r="D25" s="57"/>
      <c r="E25" s="8"/>
      <c r="F25" s="96"/>
      <c r="G25" s="8"/>
      <c r="H25" s="55"/>
      <c r="I25" s="53" t="s">
        <v>48</v>
      </c>
      <c r="J25" s="92"/>
      <c r="K25" s="86"/>
      <c r="L25" s="35">
        <f t="shared" si="0"/>
        <v>0</v>
      </c>
      <c r="M25" s="9"/>
      <c r="N25" s="37">
        <f t="shared" si="1"/>
        <v>0</v>
      </c>
      <c r="O25" s="10" t="s">
        <v>48</v>
      </c>
      <c r="P25" s="9" t="s">
        <v>49</v>
      </c>
      <c r="Q25" s="39" t="str">
        <f t="shared" si="2"/>
        <v/>
      </c>
      <c r="R25" s="12"/>
      <c r="S25" s="11"/>
      <c r="T25" s="9"/>
      <c r="U25" s="13"/>
      <c r="V25" s="14"/>
      <c r="W25" s="13"/>
      <c r="X25" s="13"/>
      <c r="Y25" s="14"/>
      <c r="Z25" s="15"/>
      <c r="AA25" s="16"/>
      <c r="AB25" s="13"/>
      <c r="AC25" s="13"/>
      <c r="AD25" s="13"/>
      <c r="AE25" s="13"/>
      <c r="AF25" s="15"/>
      <c r="AG25" s="16"/>
      <c r="AH25" s="13"/>
      <c r="AI25" s="17"/>
      <c r="AJ25" s="16"/>
      <c r="AK25" s="13"/>
      <c r="AL25" s="13"/>
      <c r="AM25" s="13"/>
      <c r="AN25" s="13"/>
      <c r="AO25" s="13"/>
      <c r="AP25" s="13"/>
      <c r="AQ25" s="15"/>
      <c r="AR25" s="18"/>
      <c r="AS25" s="7"/>
      <c r="AT25" s="19"/>
    </row>
    <row r="26" spans="1:46" ht="15" customHeight="1" x14ac:dyDescent="0.25">
      <c r="A26" s="84"/>
      <c r="B26" s="91"/>
      <c r="C26" s="79"/>
      <c r="D26" s="57"/>
      <c r="E26" s="8"/>
      <c r="F26" s="96"/>
      <c r="G26" s="8"/>
      <c r="H26" s="55"/>
      <c r="I26" s="53" t="s">
        <v>48</v>
      </c>
      <c r="J26" s="92"/>
      <c r="K26" s="86"/>
      <c r="L26" s="35">
        <f t="shared" si="0"/>
        <v>0</v>
      </c>
      <c r="M26" s="9"/>
      <c r="N26" s="37">
        <f t="shared" si="1"/>
        <v>0</v>
      </c>
      <c r="O26" s="10" t="s">
        <v>48</v>
      </c>
      <c r="P26" s="9" t="s">
        <v>49</v>
      </c>
      <c r="Q26" s="39" t="str">
        <f t="shared" si="2"/>
        <v/>
      </c>
      <c r="R26" s="12"/>
      <c r="S26" s="11"/>
      <c r="T26" s="9"/>
      <c r="U26" s="13"/>
      <c r="V26" s="14"/>
      <c r="W26" s="13"/>
      <c r="X26" s="13"/>
      <c r="Y26" s="14"/>
      <c r="Z26" s="15"/>
      <c r="AA26" s="16"/>
      <c r="AB26" s="13"/>
      <c r="AC26" s="13"/>
      <c r="AD26" s="13"/>
      <c r="AE26" s="13"/>
      <c r="AF26" s="15"/>
      <c r="AG26" s="16"/>
      <c r="AH26" s="13"/>
      <c r="AI26" s="17"/>
      <c r="AJ26" s="16"/>
      <c r="AK26" s="13"/>
      <c r="AL26" s="13"/>
      <c r="AM26" s="13"/>
      <c r="AN26" s="13"/>
      <c r="AO26" s="13"/>
      <c r="AP26" s="13"/>
      <c r="AQ26" s="15"/>
      <c r="AR26" s="18"/>
      <c r="AS26" s="7"/>
      <c r="AT26" s="19"/>
    </row>
    <row r="27" spans="1:46" ht="15" customHeight="1" x14ac:dyDescent="0.25">
      <c r="A27" s="84"/>
      <c r="B27" s="91"/>
      <c r="C27" s="79"/>
      <c r="D27" s="57"/>
      <c r="E27" s="8"/>
      <c r="F27" s="96"/>
      <c r="G27" s="8"/>
      <c r="H27" s="55"/>
      <c r="I27" s="53" t="s">
        <v>48</v>
      </c>
      <c r="J27" s="92"/>
      <c r="K27" s="86"/>
      <c r="L27" s="35">
        <f t="shared" si="0"/>
        <v>0</v>
      </c>
      <c r="M27" s="9"/>
      <c r="N27" s="37">
        <f t="shared" si="1"/>
        <v>0</v>
      </c>
      <c r="O27" s="10" t="s">
        <v>48</v>
      </c>
      <c r="P27" s="9" t="s">
        <v>49</v>
      </c>
      <c r="Q27" s="39" t="str">
        <f t="shared" si="2"/>
        <v/>
      </c>
      <c r="R27" s="12"/>
      <c r="S27" s="11"/>
      <c r="T27" s="9"/>
      <c r="U27" s="13"/>
      <c r="V27" s="14"/>
      <c r="W27" s="13"/>
      <c r="X27" s="13"/>
      <c r="Y27" s="14"/>
      <c r="Z27" s="15"/>
      <c r="AA27" s="16"/>
      <c r="AB27" s="13"/>
      <c r="AC27" s="13"/>
      <c r="AD27" s="13"/>
      <c r="AE27" s="13"/>
      <c r="AF27" s="15"/>
      <c r="AG27" s="16"/>
      <c r="AH27" s="13"/>
      <c r="AI27" s="17"/>
      <c r="AJ27" s="16"/>
      <c r="AK27" s="13"/>
      <c r="AL27" s="13"/>
      <c r="AM27" s="13"/>
      <c r="AN27" s="13"/>
      <c r="AO27" s="13"/>
      <c r="AP27" s="13"/>
      <c r="AQ27" s="15"/>
      <c r="AR27" s="18"/>
      <c r="AS27" s="7"/>
      <c r="AT27" s="19"/>
    </row>
    <row r="28" spans="1:46" ht="15" customHeight="1" x14ac:dyDescent="0.25">
      <c r="A28" s="84"/>
      <c r="B28" s="91"/>
      <c r="C28" s="79"/>
      <c r="D28" s="57"/>
      <c r="E28" s="8"/>
      <c r="F28" s="96"/>
      <c r="G28" s="8"/>
      <c r="H28" s="55"/>
      <c r="I28" s="53" t="s">
        <v>48</v>
      </c>
      <c r="J28" s="92"/>
      <c r="K28" s="86"/>
      <c r="L28" s="35">
        <f t="shared" si="0"/>
        <v>0</v>
      </c>
      <c r="M28" s="9"/>
      <c r="N28" s="37">
        <f t="shared" si="1"/>
        <v>0</v>
      </c>
      <c r="O28" s="10" t="s">
        <v>48</v>
      </c>
      <c r="P28" s="9" t="s">
        <v>49</v>
      </c>
      <c r="Q28" s="39" t="str">
        <f t="shared" si="2"/>
        <v/>
      </c>
      <c r="R28" s="12"/>
      <c r="S28" s="11"/>
      <c r="T28" s="9"/>
      <c r="U28" s="13"/>
      <c r="V28" s="14"/>
      <c r="W28" s="13"/>
      <c r="X28" s="13"/>
      <c r="Y28" s="14"/>
      <c r="Z28" s="15"/>
      <c r="AA28" s="16"/>
      <c r="AB28" s="13"/>
      <c r="AC28" s="13"/>
      <c r="AD28" s="13"/>
      <c r="AE28" s="13"/>
      <c r="AF28" s="15"/>
      <c r="AG28" s="16"/>
      <c r="AH28" s="13"/>
      <c r="AI28" s="17"/>
      <c r="AJ28" s="16"/>
      <c r="AK28" s="13"/>
      <c r="AL28" s="13"/>
      <c r="AM28" s="13"/>
      <c r="AN28" s="13"/>
      <c r="AO28" s="13"/>
      <c r="AP28" s="13"/>
      <c r="AQ28" s="15"/>
      <c r="AR28" s="18"/>
      <c r="AS28" s="7"/>
      <c r="AT28" s="19"/>
    </row>
    <row r="29" spans="1:46" ht="15" customHeight="1" x14ac:dyDescent="0.25">
      <c r="A29" s="84"/>
      <c r="B29" s="91"/>
      <c r="C29" s="79"/>
      <c r="D29" s="57"/>
      <c r="E29" s="8"/>
      <c r="F29" s="96"/>
      <c r="G29" s="8"/>
      <c r="H29" s="55"/>
      <c r="I29" s="53" t="s">
        <v>48</v>
      </c>
      <c r="J29" s="92"/>
      <c r="K29" s="86"/>
      <c r="L29" s="35">
        <f t="shared" si="0"/>
        <v>0</v>
      </c>
      <c r="M29" s="9"/>
      <c r="N29" s="37">
        <f t="shared" si="1"/>
        <v>0</v>
      </c>
      <c r="O29" s="10" t="s">
        <v>48</v>
      </c>
      <c r="P29" s="9" t="s">
        <v>49</v>
      </c>
      <c r="Q29" s="39" t="str">
        <f t="shared" si="2"/>
        <v/>
      </c>
      <c r="R29" s="12"/>
      <c r="S29" s="11"/>
      <c r="T29" s="9"/>
      <c r="U29" s="13"/>
      <c r="V29" s="14"/>
      <c r="W29" s="13"/>
      <c r="X29" s="13"/>
      <c r="Y29" s="14"/>
      <c r="Z29" s="15"/>
      <c r="AA29" s="16"/>
      <c r="AB29" s="13"/>
      <c r="AC29" s="13"/>
      <c r="AD29" s="13"/>
      <c r="AE29" s="13"/>
      <c r="AF29" s="15"/>
      <c r="AG29" s="16"/>
      <c r="AH29" s="13"/>
      <c r="AI29" s="17"/>
      <c r="AJ29" s="16"/>
      <c r="AK29" s="13"/>
      <c r="AL29" s="13"/>
      <c r="AM29" s="13"/>
      <c r="AN29" s="13"/>
      <c r="AO29" s="13"/>
      <c r="AP29" s="13"/>
      <c r="AQ29" s="15"/>
      <c r="AR29" s="18"/>
      <c r="AS29" s="7"/>
      <c r="AT29" s="19"/>
    </row>
    <row r="30" spans="1:46" ht="15" customHeight="1" x14ac:dyDescent="0.25">
      <c r="A30" s="84"/>
      <c r="B30" s="91"/>
      <c r="C30" s="79"/>
      <c r="D30" s="57"/>
      <c r="E30" s="8"/>
      <c r="F30" s="96"/>
      <c r="G30" s="8"/>
      <c r="H30" s="55"/>
      <c r="I30" s="53" t="s">
        <v>48</v>
      </c>
      <c r="J30" s="92"/>
      <c r="K30" s="86"/>
      <c r="L30" s="35">
        <f t="shared" si="0"/>
        <v>0</v>
      </c>
      <c r="M30" s="9"/>
      <c r="N30" s="37">
        <f t="shared" si="1"/>
        <v>0</v>
      </c>
      <c r="O30" s="10" t="s">
        <v>48</v>
      </c>
      <c r="P30" s="9" t="s">
        <v>49</v>
      </c>
      <c r="Q30" s="39" t="str">
        <f t="shared" si="2"/>
        <v/>
      </c>
      <c r="R30" s="12"/>
      <c r="S30" s="11"/>
      <c r="T30" s="9"/>
      <c r="U30" s="13"/>
      <c r="V30" s="14"/>
      <c r="W30" s="13"/>
      <c r="X30" s="13"/>
      <c r="Y30" s="14"/>
      <c r="Z30" s="15"/>
      <c r="AA30" s="16"/>
      <c r="AB30" s="13"/>
      <c r="AC30" s="13"/>
      <c r="AD30" s="13"/>
      <c r="AE30" s="13"/>
      <c r="AF30" s="15"/>
      <c r="AG30" s="16"/>
      <c r="AH30" s="13"/>
      <c r="AI30" s="17"/>
      <c r="AJ30" s="16"/>
      <c r="AK30" s="13"/>
      <c r="AL30" s="13"/>
      <c r="AM30" s="13"/>
      <c r="AN30" s="13"/>
      <c r="AO30" s="13"/>
      <c r="AP30" s="13"/>
      <c r="AQ30" s="15"/>
      <c r="AR30" s="18"/>
      <c r="AS30" s="7"/>
      <c r="AT30" s="19"/>
    </row>
    <row r="31" spans="1:46" ht="15" customHeight="1" x14ac:dyDescent="0.25">
      <c r="A31" s="84"/>
      <c r="B31" s="91"/>
      <c r="C31" s="79"/>
      <c r="D31" s="57"/>
      <c r="E31" s="8"/>
      <c r="F31" s="96"/>
      <c r="G31" s="8"/>
      <c r="H31" s="55"/>
      <c r="I31" s="53" t="s">
        <v>48</v>
      </c>
      <c r="J31" s="92"/>
      <c r="K31" s="86"/>
      <c r="L31" s="35">
        <f t="shared" si="0"/>
        <v>0</v>
      </c>
      <c r="M31" s="9"/>
      <c r="N31" s="37">
        <f t="shared" si="1"/>
        <v>0</v>
      </c>
      <c r="O31" s="10" t="s">
        <v>48</v>
      </c>
      <c r="P31" s="9" t="s">
        <v>49</v>
      </c>
      <c r="Q31" s="39" t="str">
        <f t="shared" si="2"/>
        <v/>
      </c>
      <c r="R31" s="12"/>
      <c r="S31" s="11"/>
      <c r="T31" s="9"/>
      <c r="U31" s="13"/>
      <c r="V31" s="14"/>
      <c r="W31" s="13"/>
      <c r="X31" s="13"/>
      <c r="Y31" s="14"/>
      <c r="Z31" s="15"/>
      <c r="AA31" s="16"/>
      <c r="AB31" s="13"/>
      <c r="AC31" s="13"/>
      <c r="AD31" s="13"/>
      <c r="AE31" s="13"/>
      <c r="AF31" s="15"/>
      <c r="AG31" s="16"/>
      <c r="AH31" s="13"/>
      <c r="AI31" s="17"/>
      <c r="AJ31" s="16"/>
      <c r="AK31" s="13"/>
      <c r="AL31" s="13"/>
      <c r="AM31" s="13"/>
      <c r="AN31" s="13"/>
      <c r="AO31" s="13"/>
      <c r="AP31" s="13"/>
      <c r="AQ31" s="15"/>
      <c r="AR31" s="18"/>
      <c r="AS31" s="7"/>
      <c r="AT31" s="19"/>
    </row>
    <row r="32" spans="1:46" ht="15" customHeight="1" x14ac:dyDescent="0.25">
      <c r="A32" s="84"/>
      <c r="B32" s="91"/>
      <c r="C32" s="79"/>
      <c r="D32" s="57"/>
      <c r="E32" s="8"/>
      <c r="F32" s="96"/>
      <c r="G32" s="8"/>
      <c r="H32" s="55"/>
      <c r="I32" s="53" t="s">
        <v>48</v>
      </c>
      <c r="J32" s="92"/>
      <c r="K32" s="86"/>
      <c r="L32" s="35">
        <f t="shared" si="0"/>
        <v>0</v>
      </c>
      <c r="M32" s="9"/>
      <c r="N32" s="37">
        <f t="shared" si="1"/>
        <v>0</v>
      </c>
      <c r="O32" s="10" t="s">
        <v>48</v>
      </c>
      <c r="P32" s="9" t="s">
        <v>49</v>
      </c>
      <c r="Q32" s="39" t="str">
        <f t="shared" si="2"/>
        <v/>
      </c>
      <c r="R32" s="12"/>
      <c r="S32" s="11"/>
      <c r="T32" s="9"/>
      <c r="U32" s="13"/>
      <c r="V32" s="14"/>
      <c r="W32" s="13"/>
      <c r="X32" s="13"/>
      <c r="Y32" s="14"/>
      <c r="Z32" s="15"/>
      <c r="AA32" s="16"/>
      <c r="AB32" s="13"/>
      <c r="AC32" s="13"/>
      <c r="AD32" s="13"/>
      <c r="AE32" s="13"/>
      <c r="AF32" s="15"/>
      <c r="AG32" s="16"/>
      <c r="AH32" s="13"/>
      <c r="AI32" s="17"/>
      <c r="AJ32" s="16"/>
      <c r="AK32" s="13"/>
      <c r="AL32" s="13"/>
      <c r="AM32" s="13"/>
      <c r="AN32" s="13"/>
      <c r="AO32" s="13"/>
      <c r="AP32" s="13"/>
      <c r="AQ32" s="15"/>
      <c r="AR32" s="18"/>
      <c r="AS32" s="7"/>
      <c r="AT32" s="19"/>
    </row>
    <row r="33" spans="1:46" ht="15" customHeight="1" thickBot="1" x14ac:dyDescent="0.3">
      <c r="A33" s="85"/>
      <c r="B33" s="93"/>
      <c r="C33" s="21"/>
      <c r="D33" s="58"/>
      <c r="E33" s="52"/>
      <c r="F33" s="97"/>
      <c r="G33" s="52"/>
      <c r="H33" s="56"/>
      <c r="I33" s="54" t="s">
        <v>48</v>
      </c>
      <c r="J33" s="94"/>
      <c r="K33" s="87"/>
      <c r="L33" s="36">
        <f t="shared" si="0"/>
        <v>0</v>
      </c>
      <c r="M33" s="22"/>
      <c r="N33" s="38">
        <f t="shared" si="1"/>
        <v>0</v>
      </c>
      <c r="O33" s="23" t="s">
        <v>48</v>
      </c>
      <c r="P33" s="22" t="s">
        <v>49</v>
      </c>
      <c r="Q33" s="40" t="str">
        <f t="shared" si="2"/>
        <v/>
      </c>
      <c r="R33" s="25"/>
      <c r="S33" s="24"/>
      <c r="T33" s="26"/>
      <c r="U33" s="27"/>
      <c r="V33" s="28"/>
      <c r="W33" s="27"/>
      <c r="X33" s="27"/>
      <c r="Y33" s="28"/>
      <c r="Z33" s="29"/>
      <c r="AA33" s="30"/>
      <c r="AB33" s="27"/>
      <c r="AC33" s="27"/>
      <c r="AD33" s="27"/>
      <c r="AE33" s="27"/>
      <c r="AF33" s="29"/>
      <c r="AG33" s="30"/>
      <c r="AH33" s="27"/>
      <c r="AI33" s="31"/>
      <c r="AJ33" s="30"/>
      <c r="AK33" s="27"/>
      <c r="AL33" s="27"/>
      <c r="AM33" s="27"/>
      <c r="AN33" s="27"/>
      <c r="AO33" s="27"/>
      <c r="AP33" s="27"/>
      <c r="AQ33" s="29"/>
      <c r="AR33" s="32"/>
      <c r="AS33" s="20"/>
      <c r="AT33" s="33"/>
    </row>
    <row r="34" spans="1:46" ht="18" customHeight="1" thickTop="1" x14ac:dyDescent="0.25">
      <c r="B34" s="305" t="s">
        <v>123</v>
      </c>
      <c r="C34" s="305"/>
      <c r="D34" s="305"/>
      <c r="E34" s="305"/>
      <c r="K34" s="333" t="s">
        <v>134</v>
      </c>
      <c r="L34" s="333"/>
      <c r="M34" s="333"/>
      <c r="N34" s="333"/>
      <c r="O34" s="333"/>
      <c r="P34" s="333"/>
      <c r="Q34" s="333"/>
    </row>
  </sheetData>
  <sheetProtection selectLockedCells="1"/>
  <mergeCells count="64">
    <mergeCell ref="A1:A3"/>
    <mergeCell ref="B1:L1"/>
    <mergeCell ref="B2:D2"/>
    <mergeCell ref="E2:F2"/>
    <mergeCell ref="G2:P2"/>
    <mergeCell ref="F3:I3"/>
    <mergeCell ref="J3:L3"/>
    <mergeCell ref="M3:U3"/>
    <mergeCell ref="AA4:AF4"/>
    <mergeCell ref="AJ4:AQ4"/>
    <mergeCell ref="AR4:AT4"/>
    <mergeCell ref="B5:E5"/>
    <mergeCell ref="K5:K7"/>
    <mergeCell ref="L5:L7"/>
    <mergeCell ref="M5:M7"/>
    <mergeCell ref="N5:N7"/>
    <mergeCell ref="O5:O7"/>
    <mergeCell ref="P5:P7"/>
    <mergeCell ref="B4:C4"/>
    <mergeCell ref="D4:J4"/>
    <mergeCell ref="K4:L4"/>
    <mergeCell ref="M4:N4"/>
    <mergeCell ref="O4:Q4"/>
    <mergeCell ref="R4:U4"/>
    <mergeCell ref="AD5:AD7"/>
    <mergeCell ref="X6:X7"/>
    <mergeCell ref="Y6:Y7"/>
    <mergeCell ref="Z6:Z7"/>
    <mergeCell ref="Q5:Q7"/>
    <mergeCell ref="R5:R7"/>
    <mergeCell ref="S5:S7"/>
    <mergeCell ref="T5:T7"/>
    <mergeCell ref="U5:U7"/>
    <mergeCell ref="V5:V7"/>
    <mergeCell ref="W5:W7"/>
    <mergeCell ref="X5:Z5"/>
    <mergeCell ref="AA5:AA7"/>
    <mergeCell ref="AB5:AB7"/>
    <mergeCell ref="AC5:AC7"/>
    <mergeCell ref="AQ5:AQ7"/>
    <mergeCell ref="AR5:AR7"/>
    <mergeCell ref="AS5:AS7"/>
    <mergeCell ref="AE5:AE7"/>
    <mergeCell ref="AF5:AF7"/>
    <mergeCell ref="AJ5:AJ7"/>
    <mergeCell ref="AK5:AK7"/>
    <mergeCell ref="AL5:AL7"/>
    <mergeCell ref="AM5:AM7"/>
    <mergeCell ref="B34:E34"/>
    <mergeCell ref="K34:M34"/>
    <mergeCell ref="N34:Q34"/>
    <mergeCell ref="AT5:AT7"/>
    <mergeCell ref="B6:B7"/>
    <mergeCell ref="C6:C7"/>
    <mergeCell ref="D6:D7"/>
    <mergeCell ref="E6:E7"/>
    <mergeCell ref="F6:F7"/>
    <mergeCell ref="G6:G7"/>
    <mergeCell ref="H6:H7"/>
    <mergeCell ref="I6:I7"/>
    <mergeCell ref="J6:J7"/>
    <mergeCell ref="AN5:AN7"/>
    <mergeCell ref="AO5:AO7"/>
    <mergeCell ref="AP5:AP7"/>
  </mergeCells>
  <conditionalFormatting sqref="J3:L3">
    <cfRule type="cellIs" dxfId="15" priority="16" operator="equal">
      <formula>0</formula>
    </cfRule>
  </conditionalFormatting>
  <conditionalFormatting sqref="E2:F2">
    <cfRule type="cellIs" dxfId="14" priority="14" operator="equal">
      <formula>0</formula>
    </cfRule>
    <cfRule type="cellIs" dxfId="13" priority="15" operator="equal">
      <formula>0</formula>
    </cfRule>
  </conditionalFormatting>
  <conditionalFormatting sqref="J9:J33">
    <cfRule type="expression" dxfId="12" priority="13">
      <formula>OR($I9="",$I9="(select)",$I9="No")</formula>
    </cfRule>
  </conditionalFormatting>
  <conditionalFormatting sqref="J6:J7">
    <cfRule type="containsText" dxfId="11" priority="12" operator="containsText" text="What">
      <formula>NOT(ISERROR(SEARCH("What",J6)))</formula>
    </cfRule>
  </conditionalFormatting>
  <conditionalFormatting sqref="I9:I33 O9:O33">
    <cfRule type="cellIs" dxfId="10" priority="11" operator="equal">
      <formula>"(select)"</formula>
    </cfRule>
  </conditionalFormatting>
  <conditionalFormatting sqref="K9:O33 Q9:AT33">
    <cfRule type="expression" dxfId="9" priority="10">
      <formula>OR($I9="",$I9="(select)",AND($I9="Yes",$J9=""))</formula>
    </cfRule>
  </conditionalFormatting>
  <conditionalFormatting sqref="P9:P33">
    <cfRule type="expression" dxfId="8" priority="1">
      <formula>$O9&lt;&gt;"Reduce by"</formula>
    </cfRule>
    <cfRule type="cellIs" dxfId="7" priority="2" operator="equal">
      <formula>"(select %)"</formula>
    </cfRule>
    <cfRule type="expression" dxfId="6" priority="9">
      <formula>$O9="Reduce by"</formula>
    </cfRule>
  </conditionalFormatting>
  <conditionalFormatting sqref="M4:N4">
    <cfRule type="containsText" dxfId="5" priority="8" operator="containsText" text="Actual">
      <formula>NOT(ISERROR(SEARCH("Actual",M4)))</formula>
    </cfRule>
  </conditionalFormatting>
  <conditionalFormatting sqref="O9:O33">
    <cfRule type="cellIs" dxfId="4" priority="4" operator="equal">
      <formula>"Reduce by"</formula>
    </cfRule>
    <cfRule type="cellIs" dxfId="3" priority="6" operator="equal">
      <formula>"Maximum"</formula>
    </cfRule>
    <cfRule type="cellIs" dxfId="2" priority="7" operator="equal">
      <formula>"Avg Annual"</formula>
    </cfRule>
  </conditionalFormatting>
  <conditionalFormatting sqref="R4:U4">
    <cfRule type="containsText" dxfId="1" priority="3" operator="containsText" text="Reduction">
      <formula>NOT(ISERROR(SEARCH("Reduction",R4)))</formula>
    </cfRule>
  </conditionalFormatting>
  <dataValidations count="18">
    <dataValidation allowBlank="1" showInputMessage="1" sqref="M9:M33" xr:uid="{00000000-0002-0000-0200-000000000000}"/>
    <dataValidation allowBlank="1" showInputMessage="1" showErrorMessage="1" error="Engines more than 20 years old do not qualify for a Clean Vehicles project." sqref="J8" xr:uid="{00000000-0002-0000-0200-000001000000}"/>
    <dataValidation type="list" allowBlank="1" showInputMessage="1" showErrorMessage="1" error="Engines more than 20 years old do not qualify for a Clean Vehicles project." sqref="I8:I33" xr:uid="{00000000-0002-0000-0200-000002000000}">
      <formula1>YesNo</formula1>
    </dataValidation>
    <dataValidation type="list" allowBlank="1" showInputMessage="1" showErrorMessage="1" prompt="Select an option from the drop-down menu" sqref="AJ8:AJ33 U8:U33" xr:uid="{00000000-0002-0000-0200-000003000000}">
      <formula1>FuelTypes</formula1>
    </dataValidation>
    <dataValidation type="list" allowBlank="1" showInputMessage="1" showErrorMessage="1" prompt="Select an option from the drop-down menu" sqref="W8:W33" xr:uid="{00000000-0002-0000-0200-000004000000}">
      <formula1>Units</formula1>
    </dataValidation>
    <dataValidation type="list" allowBlank="1" showInputMessage="1" showErrorMessage="1" prompt="If applicable, select an option from the drop-down menu" sqref="AL8:AM33 AA8:AB33" xr:uid="{00000000-0002-0000-0200-000005000000}">
      <formula1>AntiIdling</formula1>
    </dataValidation>
    <dataValidation type="list" allowBlank="1" showInputMessage="1" showErrorMessage="1" prompt="If applicable, select an option from the drop-down menu" sqref="AN8:AO33 AC8:AD33" xr:uid="{00000000-0002-0000-0200-000006000000}">
      <formula1>Efficiency</formula1>
    </dataValidation>
    <dataValidation type="list" allowBlank="1" showInputMessage="1" showErrorMessage="1" prompt="If applicable, select an option from the drop-down menu" sqref="AK8:AK33 X8:X33" xr:uid="{00000000-0002-0000-0200-000007000000}">
      <formula1>FuelTypes</formula1>
    </dataValidation>
    <dataValidation type="list" allowBlank="1" showInputMessage="1" showErrorMessage="1" prompt="If applicable, select an option from the drop-down menu" sqref="Z8:Z33" xr:uid="{00000000-0002-0000-0200-000008000000}">
      <formula1>Units</formula1>
    </dataValidation>
    <dataValidation type="list" allowBlank="1" showInputMessage="1" showErrorMessage="1" prompt="If applicable, select an option from the drop-down menu" sqref="AE8:AF33" xr:uid="{00000000-0002-0000-0200-000009000000}">
      <formula1>Retrofits</formula1>
    </dataValidation>
    <dataValidation type="list" allowBlank="1" showInputMessage="1" showErrorMessage="1" prompt="If applicable, select an option from the drop down menu" sqref="AP8:AQ33" xr:uid="{00000000-0002-0000-0200-00000A000000}">
      <formula1>Retrofits</formula1>
    </dataValidation>
    <dataValidation type="list" allowBlank="1" showInputMessage="1" showErrorMessage="1" prompt="If applicable, select an option from the drop-down menu" sqref="T8:T33" xr:uid="{00000000-0002-0000-0200-00000B000000}">
      <formula1>Idling</formula1>
    </dataValidation>
    <dataValidation type="list" allowBlank="1" showInputMessage="1" showErrorMessage="1" sqref="AR8:AT33" xr:uid="{00000000-0002-0000-0200-00000C000000}">
      <formula1>Documentation</formula1>
    </dataValidation>
    <dataValidation type="list" allowBlank="1" showInputMessage="1" showErrorMessage="1" sqref="O8:O33" xr:uid="{00000000-0002-0000-0200-00000D000000}">
      <formula1>MileageChoice</formula1>
    </dataValidation>
    <dataValidation type="list" allowBlank="1" showInputMessage="1" showErrorMessage="1" sqref="P8:P33" xr:uid="{00000000-0002-0000-0200-00000E000000}">
      <formula1>ReductionPercent</formula1>
    </dataValidation>
    <dataValidation type="decimal" allowBlank="1" showInputMessage="1" showErrorMessage="1" error="Only a vehicle that is driven 75% or more of its miles will qualify for a Clean Vehicles grant." sqref="M8" xr:uid="{00000000-0002-0000-0200-00000F000000}">
      <formula1>0.75</formula1>
      <formula2>1</formula2>
    </dataValidation>
    <dataValidation type="whole" allowBlank="1" showInputMessage="1" showErrorMessage="1" error="Engines more than 20 years old do not qualify for a Clean Vehicles project." sqref="H8:H33" xr:uid="{00000000-0002-0000-0200-000010000000}">
      <formula1>RIGHT($E$3,4)-21</formula1>
      <formula2>RIGHT($E$3,4)</formula2>
    </dataValidation>
    <dataValidation allowBlank="1" showInputMessage="1" showErrorMessage="1" prompt="Enter date here before entering vehicle data below." sqref="J3:L3" xr:uid="{00000000-0002-0000-0200-000011000000}"/>
  </dataValidations>
  <pageMargins left="0.4" right="0.4" top="0.5" bottom="0.5" header="0.3" footer="0.3"/>
  <pageSetup paperSize="5" scale="98" pageOrder="overThenDown" orientation="landscape" r:id="rId1"/>
  <headerFooter>
    <oddFooter>&amp;R&amp;9Page &amp;P of &amp;N</oddFooter>
  </headerFooter>
  <colBreaks count="4" manualBreakCount="4">
    <brk id="12" max="1048575" man="1"/>
    <brk id="29" max="1048575" man="1"/>
    <brk id="35" max="1048575" man="1"/>
    <brk id="46" max="1048575" man="1"/>
  </colBreaks>
  <extLst>
    <ext xmlns:x14="http://schemas.microsoft.com/office/spreadsheetml/2009/9/main" uri="{78C0D931-6437-407d-A8EE-F0AAD7539E65}">
      <x14:conditionalFormattings>
        <x14:conditionalFormatting xmlns:xm="http://schemas.microsoft.com/office/excel/2006/main">
          <x14:cfRule type="containsText" priority="5" operator="containsText" id="{EDB5E5E2-0B5E-4554-9719-F9AFE82CC050}">
            <xm:f>NOT(ISERROR(SEARCH("+",O4)))</xm:f>
            <xm:f>"+"</xm:f>
            <x14:dxf>
              <fill>
                <patternFill>
                  <bgColor theme="7" tint="0.39994506668294322"/>
                </patternFill>
              </fill>
              <border>
                <left style="thin">
                  <color auto="1"/>
                </left>
                <right style="thin">
                  <color auto="1"/>
                </right>
                <vertical/>
                <horizontal/>
              </border>
            </x14:dxf>
          </x14:cfRule>
          <xm:sqref>O4:Q4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8"/>
  <sheetViews>
    <sheetView zoomScale="85" zoomScaleNormal="85" workbookViewId="0">
      <selection activeCell="A13" sqref="A13"/>
    </sheetView>
  </sheetViews>
  <sheetFormatPr defaultColWidth="28.140625" defaultRowHeight="15" x14ac:dyDescent="0.25"/>
  <cols>
    <col min="2" max="2" width="2.7109375" customWidth="1"/>
    <col min="3" max="3" width="13.5703125" customWidth="1"/>
    <col min="4" max="4" width="2.7109375" customWidth="1"/>
    <col min="5" max="5" width="69" bestFit="1" customWidth="1"/>
    <col min="6" max="6" width="2.7109375" customWidth="1"/>
    <col min="7" max="7" width="25.7109375" bestFit="1" customWidth="1"/>
    <col min="8" max="8" width="2.7109375" customWidth="1"/>
    <col min="9" max="9" width="31" bestFit="1" customWidth="1"/>
    <col min="10" max="10" width="2.7109375" customWidth="1"/>
    <col min="11" max="11" width="16.42578125" bestFit="1" customWidth="1"/>
  </cols>
  <sheetData>
    <row r="1" spans="1:11" x14ac:dyDescent="0.25">
      <c r="A1" t="s">
        <v>110</v>
      </c>
      <c r="C1" s="98" t="s">
        <v>126</v>
      </c>
      <c r="D1" s="98"/>
      <c r="E1" s="3" t="s">
        <v>96</v>
      </c>
      <c r="G1" t="s">
        <v>40</v>
      </c>
      <c r="I1" t="s">
        <v>109</v>
      </c>
      <c r="K1" t="s">
        <v>208</v>
      </c>
    </row>
    <row r="2" spans="1:11" x14ac:dyDescent="0.25">
      <c r="A2" t="s">
        <v>107</v>
      </c>
      <c r="C2" s="98" t="s">
        <v>48</v>
      </c>
      <c r="D2" s="98"/>
      <c r="E2" s="3" t="s">
        <v>94</v>
      </c>
      <c r="G2" t="s">
        <v>93</v>
      </c>
      <c r="I2" t="s">
        <v>106</v>
      </c>
      <c r="K2" t="s">
        <v>209</v>
      </c>
    </row>
    <row r="3" spans="1:11" x14ac:dyDescent="0.25">
      <c r="A3" t="s">
        <v>104</v>
      </c>
      <c r="C3" s="98" t="s">
        <v>127</v>
      </c>
      <c r="D3" s="98"/>
      <c r="E3" s="3" t="s">
        <v>43</v>
      </c>
      <c r="G3" t="s">
        <v>91</v>
      </c>
      <c r="I3" t="s">
        <v>103</v>
      </c>
      <c r="K3" s="181">
        <v>1</v>
      </c>
    </row>
    <row r="4" spans="1:11" x14ac:dyDescent="0.25">
      <c r="A4" t="s">
        <v>101</v>
      </c>
      <c r="C4" s="98">
        <v>1997</v>
      </c>
      <c r="D4" s="98"/>
      <c r="E4" s="3" t="s">
        <v>90</v>
      </c>
      <c r="G4" t="s">
        <v>89</v>
      </c>
      <c r="I4" t="s">
        <v>100</v>
      </c>
      <c r="K4" s="181">
        <v>2</v>
      </c>
    </row>
    <row r="5" spans="1:11" x14ac:dyDescent="0.25">
      <c r="A5" t="s">
        <v>87</v>
      </c>
      <c r="C5" s="98">
        <v>1998</v>
      </c>
      <c r="D5" s="98"/>
      <c r="E5" s="3" t="s">
        <v>88</v>
      </c>
      <c r="G5" t="s">
        <v>112</v>
      </c>
      <c r="I5" t="s">
        <v>99</v>
      </c>
      <c r="K5" s="181">
        <v>3</v>
      </c>
    </row>
    <row r="6" spans="1:11" x14ac:dyDescent="0.25">
      <c r="C6" s="98">
        <v>1999</v>
      </c>
      <c r="D6" s="98"/>
      <c r="E6" s="3" t="s">
        <v>85</v>
      </c>
      <c r="G6" t="s">
        <v>87</v>
      </c>
      <c r="I6" t="s">
        <v>98</v>
      </c>
      <c r="K6" s="181">
        <v>4</v>
      </c>
    </row>
    <row r="7" spans="1:11" x14ac:dyDescent="0.25">
      <c r="A7" s="6" t="s">
        <v>97</v>
      </c>
      <c r="B7" s="6"/>
      <c r="C7" s="98">
        <v>2000</v>
      </c>
      <c r="D7" s="98"/>
      <c r="E7" s="3" t="s">
        <v>84</v>
      </c>
      <c r="K7" s="181">
        <v>5</v>
      </c>
    </row>
    <row r="8" spans="1:11" x14ac:dyDescent="0.25">
      <c r="A8" s="6" t="s">
        <v>95</v>
      </c>
      <c r="B8" s="6"/>
      <c r="C8" s="98">
        <v>2001</v>
      </c>
      <c r="D8" s="98"/>
      <c r="E8" s="3" t="s">
        <v>82</v>
      </c>
      <c r="K8" s="181">
        <v>6</v>
      </c>
    </row>
    <row r="9" spans="1:11" x14ac:dyDescent="0.25">
      <c r="A9" s="6" t="s">
        <v>92</v>
      </c>
      <c r="B9" s="6"/>
      <c r="C9" s="98">
        <v>2002</v>
      </c>
      <c r="D9" s="98"/>
      <c r="E9" s="3" t="s">
        <v>79</v>
      </c>
      <c r="G9" t="s">
        <v>77</v>
      </c>
      <c r="I9" t="s">
        <v>86</v>
      </c>
      <c r="K9" s="181">
        <v>7</v>
      </c>
    </row>
    <row r="10" spans="1:11" x14ac:dyDescent="0.25">
      <c r="A10" s="6" t="s">
        <v>214</v>
      </c>
      <c r="B10" s="6"/>
      <c r="C10" s="98">
        <v>2003</v>
      </c>
      <c r="D10" s="98"/>
      <c r="G10" t="s">
        <v>75</v>
      </c>
      <c r="I10" t="s">
        <v>48</v>
      </c>
      <c r="K10" s="181">
        <v>8</v>
      </c>
    </row>
    <row r="11" spans="1:11" x14ac:dyDescent="0.25">
      <c r="A11" s="6" t="s">
        <v>215</v>
      </c>
      <c r="B11" s="6"/>
      <c r="C11" s="98">
        <v>2004</v>
      </c>
      <c r="D11" s="98"/>
      <c r="E11" t="s">
        <v>46</v>
      </c>
      <c r="G11" t="s">
        <v>73</v>
      </c>
      <c r="I11" t="s">
        <v>129</v>
      </c>
      <c r="K11" s="181">
        <v>9</v>
      </c>
    </row>
    <row r="12" spans="1:11" x14ac:dyDescent="0.25">
      <c r="A12" s="6" t="s">
        <v>216</v>
      </c>
      <c r="B12" s="6"/>
      <c r="C12" s="98">
        <v>2005</v>
      </c>
      <c r="D12" s="98"/>
      <c r="I12" t="s">
        <v>39</v>
      </c>
      <c r="K12" s="181">
        <v>10</v>
      </c>
    </row>
    <row r="13" spans="1:11" x14ac:dyDescent="0.25">
      <c r="A13" s="6" t="s">
        <v>140</v>
      </c>
      <c r="B13" s="6"/>
      <c r="C13" s="98">
        <v>2006</v>
      </c>
      <c r="D13" s="98"/>
      <c r="I13" t="s">
        <v>81</v>
      </c>
      <c r="K13" s="181">
        <v>11</v>
      </c>
    </row>
    <row r="14" spans="1:11" x14ac:dyDescent="0.25">
      <c r="A14" s="6" t="s">
        <v>83</v>
      </c>
      <c r="B14" s="6"/>
      <c r="C14" s="98">
        <v>2007</v>
      </c>
      <c r="D14" s="98"/>
      <c r="G14" s="3" t="s">
        <v>45</v>
      </c>
      <c r="K14" s="181">
        <v>12</v>
      </c>
    </row>
    <row r="15" spans="1:11" x14ac:dyDescent="0.25">
      <c r="A15" s="6" t="s">
        <v>80</v>
      </c>
      <c r="B15" s="6"/>
      <c r="C15" s="98">
        <v>2008</v>
      </c>
      <c r="D15" s="98"/>
      <c r="E15" s="3" t="s">
        <v>71</v>
      </c>
      <c r="G15" s="3" t="s">
        <v>68</v>
      </c>
      <c r="K15" s="181">
        <v>13</v>
      </c>
    </row>
    <row r="16" spans="1:11" x14ac:dyDescent="0.25">
      <c r="A16" s="6" t="s">
        <v>78</v>
      </c>
      <c r="B16" s="6"/>
      <c r="C16" s="98">
        <v>2009</v>
      </c>
      <c r="D16" s="98"/>
      <c r="E16" s="3" t="s">
        <v>69</v>
      </c>
      <c r="G16" s="3" t="s">
        <v>65</v>
      </c>
      <c r="I16" t="s">
        <v>76</v>
      </c>
      <c r="K16" s="181">
        <v>14</v>
      </c>
    </row>
    <row r="17" spans="1:11" x14ac:dyDescent="0.25">
      <c r="A17" s="6" t="s">
        <v>210</v>
      </c>
      <c r="B17" s="6"/>
      <c r="C17" s="98">
        <v>2010</v>
      </c>
      <c r="D17" s="98"/>
      <c r="E17" s="3" t="s">
        <v>66</v>
      </c>
      <c r="I17" s="4" t="s">
        <v>49</v>
      </c>
      <c r="K17" s="181">
        <v>15</v>
      </c>
    </row>
    <row r="18" spans="1:11" x14ac:dyDescent="0.25">
      <c r="A18" s="6" t="s">
        <v>211</v>
      </c>
      <c r="B18" s="6"/>
      <c r="C18" s="98">
        <v>2011</v>
      </c>
      <c r="D18" s="98"/>
      <c r="E18" s="3" t="s">
        <v>63</v>
      </c>
      <c r="I18" s="4">
        <v>0.05</v>
      </c>
      <c r="K18" s="181">
        <v>16</v>
      </c>
    </row>
    <row r="19" spans="1:11" x14ac:dyDescent="0.25">
      <c r="A19" s="6" t="s">
        <v>74</v>
      </c>
      <c r="B19" s="6"/>
      <c r="C19" s="98">
        <v>2012</v>
      </c>
      <c r="D19" s="98"/>
      <c r="E19" s="3" t="s">
        <v>61</v>
      </c>
      <c r="G19" t="s">
        <v>59</v>
      </c>
      <c r="I19" s="4">
        <v>0.1</v>
      </c>
      <c r="K19" s="181">
        <v>17</v>
      </c>
    </row>
    <row r="20" spans="1:11" x14ac:dyDescent="0.25">
      <c r="A20" s="6" t="s">
        <v>212</v>
      </c>
      <c r="B20" s="6"/>
      <c r="C20" s="98">
        <v>2013</v>
      </c>
      <c r="D20" s="98"/>
      <c r="G20" s="180" t="s">
        <v>57</v>
      </c>
      <c r="I20" s="4">
        <v>0.15</v>
      </c>
      <c r="K20" s="181">
        <v>18</v>
      </c>
    </row>
    <row r="21" spans="1:11" x14ac:dyDescent="0.25">
      <c r="A21" s="6" t="s">
        <v>213</v>
      </c>
      <c r="B21" s="6"/>
      <c r="C21" s="98">
        <v>2014</v>
      </c>
      <c r="D21" s="98"/>
      <c r="G21" s="180"/>
      <c r="I21" s="4">
        <v>0.2</v>
      </c>
      <c r="K21" s="181">
        <v>19</v>
      </c>
    </row>
    <row r="22" spans="1:11" x14ac:dyDescent="0.25">
      <c r="C22" s="98"/>
      <c r="D22" s="98"/>
      <c r="G22" s="180"/>
      <c r="I22" s="4">
        <v>0.25</v>
      </c>
      <c r="K22" s="181">
        <v>20</v>
      </c>
    </row>
    <row r="23" spans="1:11" x14ac:dyDescent="0.25">
      <c r="A23" s="3" t="s">
        <v>72</v>
      </c>
      <c r="B23" s="3"/>
      <c r="C23" s="98"/>
      <c r="D23" s="98"/>
      <c r="G23" s="180" t="s">
        <v>116</v>
      </c>
      <c r="I23" s="4">
        <v>0.3</v>
      </c>
      <c r="K23" s="181">
        <v>21</v>
      </c>
    </row>
    <row r="24" spans="1:11" x14ac:dyDescent="0.25">
      <c r="A24" s="3" t="s">
        <v>42</v>
      </c>
      <c r="B24" s="3"/>
      <c r="C24" t="s">
        <v>108</v>
      </c>
      <c r="D24" s="98"/>
      <c r="G24" s="180" t="s">
        <v>48</v>
      </c>
      <c r="H24" s="3"/>
      <c r="I24" s="4">
        <v>0.35</v>
      </c>
      <c r="K24" s="181">
        <v>22</v>
      </c>
    </row>
    <row r="25" spans="1:11" x14ac:dyDescent="0.25">
      <c r="A25" s="5" t="s">
        <v>70</v>
      </c>
      <c r="B25" s="5"/>
      <c r="C25" t="s">
        <v>105</v>
      </c>
      <c r="D25" s="98"/>
      <c r="G25" s="180" t="s">
        <v>77</v>
      </c>
      <c r="H25" s="3"/>
      <c r="I25" s="4">
        <v>0.4</v>
      </c>
      <c r="K25" s="181">
        <v>23</v>
      </c>
    </row>
    <row r="26" spans="1:11" x14ac:dyDescent="0.25">
      <c r="A26" s="5" t="s">
        <v>67</v>
      </c>
      <c r="B26" s="5"/>
      <c r="C26" t="s">
        <v>102</v>
      </c>
      <c r="D26" s="98"/>
      <c r="G26" s="180" t="s">
        <v>75</v>
      </c>
      <c r="H26" s="3"/>
      <c r="I26" s="4">
        <v>0.45</v>
      </c>
      <c r="K26" s="181">
        <v>24</v>
      </c>
    </row>
    <row r="27" spans="1:11" x14ac:dyDescent="0.25">
      <c r="A27" s="5" t="s">
        <v>64</v>
      </c>
      <c r="B27" s="5"/>
      <c r="C27" s="98"/>
      <c r="D27" s="98"/>
      <c r="G27" s="180"/>
      <c r="I27" s="4">
        <v>0.5</v>
      </c>
      <c r="K27" s="181">
        <v>25</v>
      </c>
    </row>
    <row r="28" spans="1:11" x14ac:dyDescent="0.25">
      <c r="A28" s="3" t="s">
        <v>141</v>
      </c>
      <c r="B28" s="3"/>
      <c r="C28" s="98"/>
      <c r="D28" s="98"/>
      <c r="G28" s="180"/>
      <c r="K28" s="181"/>
    </row>
    <row r="29" spans="1:11" x14ac:dyDescent="0.25">
      <c r="A29" s="3"/>
      <c r="B29" s="3"/>
      <c r="C29" s="98"/>
      <c r="D29" s="98"/>
      <c r="G29" s="180"/>
      <c r="K29" s="181"/>
    </row>
    <row r="30" spans="1:11" x14ac:dyDescent="0.25">
      <c r="A30" s="3" t="s">
        <v>60</v>
      </c>
      <c r="B30" s="3"/>
      <c r="C30" s="98"/>
      <c r="D30" s="98"/>
      <c r="G30" s="180"/>
      <c r="K30" s="181"/>
    </row>
    <row r="31" spans="1:11" x14ac:dyDescent="0.25">
      <c r="A31" s="3" t="s">
        <v>58</v>
      </c>
      <c r="B31" s="3"/>
      <c r="K31" s="181"/>
    </row>
    <row r="32" spans="1:11" x14ac:dyDescent="0.25">
      <c r="A32" s="3" t="s">
        <v>56</v>
      </c>
      <c r="B32" s="3"/>
      <c r="K32" s="181"/>
    </row>
    <row r="33" spans="1:11" x14ac:dyDescent="0.25">
      <c r="A33" s="3" t="s">
        <v>55</v>
      </c>
      <c r="B33" s="3"/>
      <c r="K33" s="181"/>
    </row>
    <row r="34" spans="1:11" x14ac:dyDescent="0.25">
      <c r="A34" s="3" t="s">
        <v>54</v>
      </c>
      <c r="B34" s="3"/>
      <c r="K34" s="181"/>
    </row>
    <row r="35" spans="1:11" x14ac:dyDescent="0.25">
      <c r="A35" s="3" t="s">
        <v>53</v>
      </c>
      <c r="B35" s="3"/>
    </row>
    <row r="36" spans="1:11" x14ac:dyDescent="0.25">
      <c r="A36" s="3" t="s">
        <v>52</v>
      </c>
      <c r="B36" s="3"/>
    </row>
    <row r="37" spans="1:11" x14ac:dyDescent="0.25">
      <c r="A37" s="3" t="s">
        <v>51</v>
      </c>
      <c r="B37" s="3"/>
    </row>
    <row r="38" spans="1:11" x14ac:dyDescent="0.25">
      <c r="A38" s="3" t="s">
        <v>50</v>
      </c>
      <c r="B38" s="3"/>
    </row>
  </sheetData>
  <sheetProtection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ustomXsn xmlns="http://schemas.microsoft.com/office/2006/metadata/customXsn">
  <xsnLocation/>
  <cached>True</cached>
  <openByDefault>False</openByDefault>
  <xsnScope/>
</customXsn>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87D9DB7080D99D4C80B78140B4EF27E7" ma:contentTypeVersion="13" ma:contentTypeDescription="Create a new document." ma:contentTypeScope="" ma:versionID="862a52781154e9657b7a50ac1b4d1f9c">
  <xsd:schema xmlns:xsd="http://www.w3.org/2001/XMLSchema" xmlns:xs="http://www.w3.org/2001/XMLSchema" xmlns:p="http://schemas.microsoft.com/office/2006/metadata/properties" xmlns:ns2="35a9b4a5-4d26-4dd8-9ded-37d7fa56f1de" xmlns:ns3="4330f931-10a5-416c-823c-3006a63f53e6" targetNamespace="http://schemas.microsoft.com/office/2006/metadata/properties" ma:root="true" ma:fieldsID="1c2ae04c5cd06a29f47b8ad596ac8094" ns2:_="" ns3:_="">
    <xsd:import namespace="35a9b4a5-4d26-4dd8-9ded-37d7fa56f1de"/>
    <xsd:import namespace="4330f931-10a5-416c-823c-3006a63f53e6"/>
    <xsd:element name="properties">
      <xsd:complexType>
        <xsd:sequence>
          <xsd:element name="documentManagement">
            <xsd:complexType>
              <xsd:all>
                <xsd:element ref="ns2:Document_x0020_Title" minOccurs="0"/>
                <xsd:element ref="ns3:Phase" minOccurs="0"/>
                <xsd:element ref="ns3:_dlc_DocId" minOccurs="0"/>
                <xsd:element ref="ns3:_dlc_DocIdUrl" minOccurs="0"/>
                <xsd:element ref="ns3: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9b4a5-4d26-4dd8-9ded-37d7fa56f1de" elementFormDefault="qualified">
    <xsd:import namespace="http://schemas.microsoft.com/office/2006/documentManagement/types"/>
    <xsd:import namespace="http://schemas.microsoft.com/office/infopath/2007/PartnerControls"/>
    <xsd:element name="Document_x0020_Title" ma:index="4" nillable="true" ma:displayName="Document Title" ma:internalName="Document_x0020_Title"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330f931-10a5-416c-823c-3006a63f53e6" elementFormDefault="qualified">
    <xsd:import namespace="http://schemas.microsoft.com/office/2006/documentManagement/types"/>
    <xsd:import namespace="http://schemas.microsoft.com/office/infopath/2007/PartnerControls"/>
    <xsd:element name="Phase" ma:index="5" nillable="true" ma:displayName="Phase" ma:default="None" ma:format="Dropdown" ma:internalName="Phase" ma:readOnly="false">
      <xsd:simpleType>
        <xsd:restriction base="dms:Choice">
          <xsd:enumeration value="Application"/>
          <xsd:enumeration value="Compliance"/>
          <xsd:enumeration value="Implementation"/>
          <xsd:enumeration value="None"/>
        </xsd:restriction>
      </xsd:simpleType>
    </xsd:element>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documentManagement>
    <Phase xmlns="4330f931-10a5-416c-823c-3006a63f53e6">Application</Phase>
    <Document_x0020_Title xmlns="35a9b4a5-4d26-4dd8-9ded-37d7fa56f1de">App Form B1 - On-Road Vehicle Data - updated 2017-04-17</Document_x0020_Title>
    <_dlc_DocId xmlns="4330f931-10a5-416c-823c-3006a63f53e6">YSVYXERJEEH6-15777851-465</_dlc_DocId>
    <_dlc_DocIdUrl xmlns="4330f931-10a5-416c-823c-3006a63f53e6">
      <Url>http://trans.hgac.net/cleanvehicles/_layouts/15/DocIdRedir.aspx?ID=YSVYXERJEEH6-15777851-465</Url>
      <Description>YSVYXERJEEH6-15777851-465</Description>
    </_dlc_DocIdUrl>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0F0049A-E96E-4114-95E3-562D328735F5}">
  <ds:schemaRefs>
    <ds:schemaRef ds:uri="http://schemas.microsoft.com/office/2006/metadata/customXsn"/>
  </ds:schemaRefs>
</ds:datastoreItem>
</file>

<file path=customXml/itemProps2.xml><?xml version="1.0" encoding="utf-8"?>
<ds:datastoreItem xmlns:ds="http://schemas.openxmlformats.org/officeDocument/2006/customXml" ds:itemID="{14896191-0568-467B-8194-D19C915F4C91}">
  <ds:schemaRefs>
    <ds:schemaRef ds:uri="http://schemas.microsoft.com/sharepoint/events"/>
  </ds:schemaRefs>
</ds:datastoreItem>
</file>

<file path=customXml/itemProps3.xml><?xml version="1.0" encoding="utf-8"?>
<ds:datastoreItem xmlns:ds="http://schemas.openxmlformats.org/officeDocument/2006/customXml" ds:itemID="{33B1EBD0-893E-49A9-A245-09FA91CA12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a9b4a5-4d26-4dd8-9ded-37d7fa56f1de"/>
    <ds:schemaRef ds:uri="4330f931-10a5-416c-823c-3006a63f53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FA7DCCC-268D-43D8-BCD7-A06E31664083}">
  <ds:schemaRefs>
    <ds:schemaRef ds:uri="http://www.w3.org/XML/1998/namespace"/>
    <ds:schemaRef ds:uri="35a9b4a5-4d26-4dd8-9ded-37d7fa56f1de"/>
    <ds:schemaRef ds:uri="http://schemas.microsoft.com/office/2006/metadata/properties"/>
    <ds:schemaRef ds:uri="http://purl.org/dc/elements/1.1/"/>
    <ds:schemaRef ds:uri="http://schemas.openxmlformats.org/package/2006/metadata/core-properties"/>
    <ds:schemaRef ds:uri="http://purl.org/dc/terms/"/>
    <ds:schemaRef ds:uri="http://schemas.microsoft.com/office/2006/documentManagement/types"/>
    <ds:schemaRef ds:uri="http://schemas.microsoft.com/office/infopath/2007/PartnerControls"/>
    <ds:schemaRef ds:uri="4330f931-10a5-416c-823c-3006a63f53e6"/>
    <ds:schemaRef ds:uri="http://purl.org/dc/dcmitype/"/>
  </ds:schemaRefs>
</ds:datastoreItem>
</file>

<file path=customXml/itemProps5.xml><?xml version="1.0" encoding="utf-8"?>
<ds:datastoreItem xmlns:ds="http://schemas.openxmlformats.org/officeDocument/2006/customXml" ds:itemID="{6A7DB95C-B727-44F6-AB09-16216BA550B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20</vt:i4>
      </vt:variant>
    </vt:vector>
  </HeadingPairs>
  <TitlesOfParts>
    <vt:vector size="24" baseType="lpstr">
      <vt:lpstr>Application Form B1</vt:lpstr>
      <vt:lpstr>Version History</vt:lpstr>
      <vt:lpstr>Application Form B1 (2)</vt:lpstr>
      <vt:lpstr>Menu Pick Lists</vt:lpstr>
      <vt:lpstr>Actions</vt:lpstr>
      <vt:lpstr>AntiIdling</vt:lpstr>
      <vt:lpstr>Documentation</vt:lpstr>
      <vt:lpstr>Efficiency</vt:lpstr>
      <vt:lpstr>FuelTypes</vt:lpstr>
      <vt:lpstr>Geography</vt:lpstr>
      <vt:lpstr>Idling</vt:lpstr>
      <vt:lpstr>MileageChoice</vt:lpstr>
      <vt:lpstr>NumberVehicles</vt:lpstr>
      <vt:lpstr>Options</vt:lpstr>
      <vt:lpstr>PhoneTypes</vt:lpstr>
      <vt:lpstr>'Application Form B1'!Print_Area</vt:lpstr>
      <vt:lpstr>'Application Form B1'!Print_Titles</vt:lpstr>
      <vt:lpstr>Programs</vt:lpstr>
      <vt:lpstr>RebuildYear</vt:lpstr>
      <vt:lpstr>ReductionPercent</vt:lpstr>
      <vt:lpstr>Retrofits</vt:lpstr>
      <vt:lpstr>Tiered</vt:lpstr>
      <vt:lpstr>Units</vt:lpstr>
      <vt:lpstr>YesNo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S Mahood</dc:creator>
  <cp:lastModifiedBy>JSM</cp:lastModifiedBy>
  <cp:lastPrinted>2017-12-28T16:52:23Z</cp:lastPrinted>
  <dcterms:created xsi:type="dcterms:W3CDTF">2017-04-17T16:55:12Z</dcterms:created>
  <dcterms:modified xsi:type="dcterms:W3CDTF">2018-08-27T13:36:26Z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0x01010087D9DB7080D99D4C80B78140B4EF27E7</vt:lpwstr>
  </property>
  <property fmtid="{D5CDD505-2E9C-101B-9397-08002B2CF9AE}" pid="3" name="_dlc_DocIdItemGuid">
    <vt:lpwstr>06ec38aa-d703-4fec-b6ea-1171469c767d</vt:lpwstr>
  </property>
</Properties>
</file>