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Scott\"/>
    </mc:Choice>
  </mc:AlternateContent>
  <xr:revisionPtr revIDLastSave="0" documentId="13_ncr:1_{533C38BD-7511-4625-9EEA-2BF2CB544B74}" xr6:coauthVersionLast="37" xr6:coauthVersionMax="37" xr10:uidLastSave="{00000000-0000-0000-0000-000000000000}"/>
  <bookViews>
    <workbookView xWindow="0" yWindow="0" windowWidth="28800" windowHeight="121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s="1"/>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<sst xmlns="http://schemas.openxmlformats.org/spreadsheetml/2006/main" count="262" uniqueCount="130">
  <si>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</si>
  <si>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</si>
  <si>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</si>
  <si>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</si>
  <si>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</si>
  <si>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</si>
  <si>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</si>
  <si>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</si>
  <si>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</si>
  <si>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</si>
  <si>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</si>
  <si>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</si>
  <si>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</si>
  <si>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</si>
  <si>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</si>
  <si>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</si>
  <si>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</si>
  <si>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</si>
  <si>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</si>
  <si>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</si>
  <si>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</si>
  <si>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</si>
  <si>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</si>
  <si>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</si>
  <si>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</si>
  <si>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</si>
  <si>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</si>
  <si>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</si>
  <si>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</si>
  <si>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</si>
  <si>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</si>
  <si>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</si>
  <si>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</si>
  <si>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</si>
  <si>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</si>
  <si>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</si>
  <si>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</si>
  <si>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</si>
  <si>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</si>
  <si>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</si>
  <si>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</si>
  <si>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</si>
  <si>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</si>
  <si>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</si>
  <si>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</si>
  <si>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</si>
  <si>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</si>
  <si>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</si>
  <si>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</si>
  <si>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</si>
  <si>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</si>
  <si>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</si>
  <si>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</si>
  <si>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</si>
  <si>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</si>
  <si>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</si>
  <si>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</si>
  <si>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</si>
  <si>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</si>
  <si>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</si>
  <si>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</si>
  <si>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</si>
  <si>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</si>
  <si>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</si>
  <si>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</si>
  <si>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</si>
  <si>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</si>
  <si>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</si>
  <si>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</si>
  <si>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</si>
  <si>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</si>
  <si>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</si>
  <si>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</si>
  <si>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</si>
  <si>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</si>
  <si>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</si>
  <si>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</si>
  <si>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</si>
  <si>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</si>
  <si>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</si>
  <si>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</si>
  <si>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</si>
  <si>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</si>
  <si>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</si>
  <si>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</si>
  <si>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</si>
  <si>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</si>
  <si>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</si>
  <si>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</si>
  <si>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</si>
  <si>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</si>
  <si>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</si>
  <si>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</si>
  <si>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</si>
  <si>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</si>
  <si>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</si>
  <si>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</si>
  <si>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</si>
  <si>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</si>
  <si>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</si>
  <si>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</si>
  <si>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</si>
  <si>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</si>
  <si>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</si>
  <si>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</si>
  <si>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</si>
  <si>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</si>
  <si>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</si>
  <si>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</si>
  <si>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</si>
  <si>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</si>
  <si>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</si>
  <si>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</si>
  <si>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</si>
  <si>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</si>
  <si>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</si>
  <si>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</si>
  <si>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</si>
  <si>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</si>
  <si>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</si>
  <si>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</si>
  <si>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</si>
  <si>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</si>
  <si>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</si>
  <si>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</si>
  <si>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</si>
  <si>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</si>
  <si>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</si>
  <si>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</si>
  <si>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Scott Street Reconstruction and Bike/Pedestrian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</si>
</sst>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houdc01\TGC_Projects\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selection activeCell="E22" sqref="E22"/>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196</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2023</v>
      </c>
    </row>
    <row r="14" spans="1:5" x14ac:dyDescent="0.25">
      <c r="A14" s="6" t="s">
        <v>86</v>
      </c>
      <c r="B14" s="6" t="s">
        <v>121</v>
      </c>
    </row>
    <row r="15" spans="1:5" x14ac:dyDescent="0.25">
      <c r="A15" s="106" t="s">
        <v>87</v>
      </c>
      <c r="B15" s="57" t="s">
        <v>76</v>
      </c>
    </row>
    <row r="16" spans="1:5" x14ac:dyDescent="0.25">
      <c r="A16" s="106" t="s">
        <v>88</v>
      </c>
      <c r="B16" s="57">
        <v>1.52</v>
      </c>
    </row>
    <row r="17" spans="1:3" x14ac:dyDescent="0.25">
      <c r="A17" s="107" t="s">
        <v>95</v>
      </c>
      <c r="B17" s="57">
        <v>27.18</v>
      </c>
    </row>
    <row r="18" spans="1:3" x14ac:dyDescent="0.25">
      <c r="A18" s="107" t="s">
        <v>96</v>
      </c>
      <c r="B18" s="57">
        <v>26.75</v>
      </c>
    </row>
    <row r="19" spans="1:3" x14ac:dyDescent="0.25">
      <c r="A19" s="96" t="s">
        <v>97</v>
      </c>
      <c r="B19" s="97">
        <f>VLOOKUP(B14,'Service Life'!C6:D8,2,FALSE)</f>
        <v>20</v>
      </c>
    </row>
    <row r="21" spans="1:3" x14ac:dyDescent="0.25">
      <c r="A21" s="102" t="s">
        <v>89</v>
      </c>
    </row>
    <row r="22" spans="1:3" ht="20.25" customHeight="1" x14ac:dyDescent="0.25">
      <c r="A22" s="107" t="s">
        <v>90</v>
      </c>
      <c r="B22" s="119">
        <v>4853</v>
      </c>
    </row>
    <row r="23" spans="1:3" ht="30" x14ac:dyDescent="0.25">
      <c r="A23" s="118" t="s">
        <v>101</v>
      </c>
      <c r="B23" s="120">
        <v>6361</v>
      </c>
    </row>
    <row r="24" spans="1:3" ht="30" x14ac:dyDescent="0.25">
      <c r="A24" s="118" t="s">
        <v>102</v>
      </c>
      <c r="B24" s="120">
        <v>8103</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6.7192703485499994E-2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1.52097996324E-2</v>
      </c>
      <c r="F4" s="70">
        <v>2018</v>
      </c>
      <c r="G4" s="80">
        <f>'Inputs &amp; Outputs'!B22</f>
        <v>4853</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6.7192703485499994E-2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1.52097996324E-2</v>
      </c>
      <c r="F5" s="70">
        <f t="shared" ref="F5:F36" si="2">F4+1</f>
        <v>2019</v>
      </c>
      <c r="G5" s="80">
        <f>G4+G4*H5</f>
        <v>5044.2681270829435</v>
      </c>
      <c r="H5" s="79">
        <f>$C$9</f>
        <v>3.9412348461352442E-2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5243.0745802400297</v>
      </c>
      <c r="H6" s="79">
        <f t="shared" ref="H6:H11" si="7">$C$9</f>
        <v>3.9412348461352442E-2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5449.7164626053091</v>
      </c>
      <c r="H7" s="79">
        <f t="shared" si="7"/>
        <v>3.9412348461352442E-2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5664.5025868450784</v>
      </c>
      <c r="H8" s="79">
        <f t="shared" si="7"/>
        <v>3.9412348461352442E-2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3.9412348461352442E-2</v>
      </c>
      <c r="F9" s="70">
        <f t="shared" si="2"/>
        <v>2023</v>
      </c>
      <c r="G9" s="80">
        <f t="shared" si="6"/>
        <v>5887.7539366580486</v>
      </c>
      <c r="H9" s="79">
        <f t="shared" si="7"/>
        <v>3.9412348461352442E-2</v>
      </c>
      <c r="I9" s="70">
        <f>IF(AND(F9&gt;='Inputs &amp; Outputs'!B$13,F9&lt;'Inputs &amp; Outputs'!B$13+'Inputs &amp; Outputs'!B$19),1,0)</f>
        <v>1</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9.728972346747522E-3</v>
      </c>
      <c r="F10" s="70">
        <f t="shared" si="2"/>
        <v>2024</v>
      </c>
      <c r="G10" s="80">
        <f t="shared" si="6"/>
        <v>6119.8041464643156</v>
      </c>
      <c r="H10" s="79">
        <f t="shared" si="7"/>
        <v>3.9412348461352442E-2</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1.9167957440419103E-2</v>
      </c>
      <c r="F11" s="70">
        <f t="shared" si="2"/>
        <v>2025</v>
      </c>
      <c r="G11" s="80">
        <f>'Inputs &amp; Outputs'!$B$23</f>
        <v>6361</v>
      </c>
      <c r="H11" s="79">
        <f t="shared" si="7"/>
        <v>3.9412348461352442E-2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6422.8859930976614</v>
      </c>
      <c r="H12" s="79">
        <f>$C$10</f>
        <v>9.728972346747522E-3</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6485.3740733108207</v>
      </c>
      <c r="H13" s="79">
        <f t="shared" ref="H13:H36" si="8">$C$10</f>
        <v>9.728972346747522E-3</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6548.4700983283747</v>
      </c>
      <c r="H14" s="79">
        <f t="shared" si="8"/>
        <v>9.728972346747522E-3</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6612.1799828285148</v>
      </c>
      <c r="H15" s="79">
        <f t="shared" si="8"/>
        <v>9.728972346747522E-3</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6676.5096990331713</v>
      </c>
      <c r="H16" s="79">
        <f t="shared" si="8"/>
        <v>9.728972346747522E-3</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6741.4652772678564</v>
      </c>
      <c r="H17" s="79">
        <f t="shared" si="8"/>
        <v>9.728972346747522E-3</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6807.0528065269536</v>
      </c>
      <c r="H18" s="79">
        <f t="shared" si="8"/>
        <v>9.728972346747522E-3</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6873.2784350445045</v>
      </c>
      <c r="H19" s="79">
        <f t="shared" si="8"/>
        <v>9.728972346747522E-3</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6940.1483708705482</v>
      </c>
      <c r="H20" s="79">
        <f t="shared" si="8"/>
        <v>9.728972346747522E-3</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7007.6688824530729</v>
      </c>
      <c r="H21" s="79">
        <f t="shared" si="8"/>
        <v>9.728972346747522E-3</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7075.8462992256218</v>
      </c>
      <c r="H22" s="79">
        <f t="shared" si="8"/>
        <v>9.728972346747522E-3</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7144.6870122006239</v>
      </c>
      <c r="H23" s="79">
        <f t="shared" si="8"/>
        <v>9.728972346747522E-3</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7214.1974745684902</v>
      </c>
      <c r="H24" s="79">
        <f t="shared" si="8"/>
        <v>9.728972346747522E-3</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7284.3842023025427</v>
      </c>
      <c r="H25" s="79">
        <f t="shared" si="8"/>
        <v>9.728972346747522E-3</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7355.2537747698289</v>
      </c>
      <c r="H26" s="79">
        <f t="shared" si="8"/>
        <v>9.728972346747522E-3</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7426.8128353478751</v>
      </c>
      <c r="H27" s="79">
        <f t="shared" si="8"/>
        <v>9.728972346747522E-3</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7499.0680920474442</v>
      </c>
      <c r="H28" s="79">
        <f t="shared" si="8"/>
        <v>9.728972346747522E-3</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7572.0263181413502</v>
      </c>
      <c r="H29" s="79">
        <f t="shared" si="8"/>
        <v>9.728972346747522E-3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7645.6943527993917</v>
      </c>
      <c r="H30" s="79">
        <f t="shared" si="8"/>
        <v>9.728972346747522E-3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8103</v>
      </c>
      <c r="H31" s="79">
        <f t="shared" si="8"/>
        <v>9.728972346747522E-3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8181.833862925695</v>
      </c>
      <c r="H32" s="79">
        <f t="shared" si="8"/>
        <v>9.728972346747522E-3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8261.434698323781</v>
      </c>
      <c r="H33" s="79">
        <f t="shared" si="8"/>
        <v>9.728972346747522E-3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8341.8099680482337</v>
      </c>
      <c r="H34" s="79">
        <f t="shared" si="8"/>
        <v>9.728972346747522E-3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8422.9672065491977</v>
      </c>
      <c r="H35" s="79">
        <f t="shared" si="8"/>
        <v>9.728972346747522E-3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8504.9140215792759</v>
      </c>
      <c r="H36" s="79">
        <f t="shared" si="8"/>
        <v>9.728972346747522E-3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2018-10-24T21:23:16Z</dcterms:modified>
</cp:coreProperties>
</file>