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25" windowWidth="16260" windowHeight="5655"/>
  </bookViews>
  <sheets>
    <sheet name="Budget" sheetId="5" r:id="rId1"/>
  </sheets>
  <calcPr calcId="145621" concurrentCalc="0"/>
</workbook>
</file>

<file path=xl/calcChain.xml><?xml version="1.0" encoding="utf-8"?>
<calcChain xmlns="http://schemas.openxmlformats.org/spreadsheetml/2006/main">
  <c r="Q19" i="5" l="1"/>
  <c r="Q18" i="5"/>
  <c r="P18" i="5"/>
  <c r="P19" i="5"/>
  <c r="L18" i="5"/>
  <c r="L19" i="5"/>
  <c r="H19" i="5"/>
  <c r="H18" i="5"/>
  <c r="H8" i="5"/>
  <c r="H13" i="5"/>
  <c r="H15" i="5"/>
  <c r="H17" i="5"/>
  <c r="L8" i="5"/>
  <c r="L13" i="5"/>
  <c r="L15" i="5"/>
  <c r="L17" i="5"/>
  <c r="P8" i="5"/>
  <c r="P13" i="5"/>
  <c r="P15" i="5"/>
  <c r="P17" i="5"/>
  <c r="Q17" i="5"/>
  <c r="O6" i="5"/>
  <c r="O5" i="5"/>
  <c r="K6" i="5"/>
  <c r="K5" i="5"/>
  <c r="G6" i="5"/>
  <c r="G5" i="5"/>
  <c r="Q15" i="5"/>
  <c r="Q8" i="5"/>
  <c r="O8" i="5"/>
  <c r="K8" i="5"/>
  <c r="G8" i="5"/>
  <c r="Q13" i="5"/>
</calcChain>
</file>

<file path=xl/sharedStrings.xml><?xml version="1.0" encoding="utf-8"?>
<sst xmlns="http://schemas.openxmlformats.org/spreadsheetml/2006/main" count="53" uniqueCount="36">
  <si>
    <t>Total</t>
  </si>
  <si>
    <t>Current</t>
  </si>
  <si>
    <t>Incremental increase</t>
  </si>
  <si>
    <t>Totals for Year 1</t>
  </si>
  <si>
    <t>Totals for Year 2</t>
  </si>
  <si>
    <t>Totals for Year 3</t>
  </si>
  <si>
    <t>No vehicle added</t>
  </si>
  <si>
    <t>Bikes</t>
  </si>
  <si>
    <t>each</t>
  </si>
  <si>
    <t>Financial Plan</t>
  </si>
  <si>
    <t>Stations</t>
  </si>
  <si>
    <t>Avg. cost per station</t>
  </si>
  <si>
    <t xml:space="preserve">Add 24 Stations </t>
  </si>
  <si>
    <t>Add 23  Stations</t>
  </si>
  <si>
    <t>Add 192 bikes</t>
  </si>
  <si>
    <t xml:space="preserve">Add 192 bikes </t>
  </si>
  <si>
    <t>Add 184 bikes</t>
  </si>
  <si>
    <t>Year 1 - add 24 stations, 192 bikes</t>
  </si>
  <si>
    <t>Year 2 - add 24 stations, 192 bikes</t>
  </si>
  <si>
    <t>Year 3 - add 23 stations, 184 bikes</t>
  </si>
  <si>
    <t xml:space="preserve">Capital </t>
  </si>
  <si>
    <t>Vehicle</t>
  </si>
  <si>
    <t>Cost</t>
  </si>
  <si>
    <t>Purchase additional Service Vehicle</t>
  </si>
  <si>
    <t>Project related costs</t>
  </si>
  <si>
    <t>Surveys and permitting</t>
  </si>
  <si>
    <t>Pad construction</t>
  </si>
  <si>
    <t>Project management 5% of capital costs</t>
  </si>
  <si>
    <t>/Site</t>
  </si>
  <si>
    <t>/Pad</t>
  </si>
  <si>
    <t>Per Year</t>
  </si>
  <si>
    <t xml:space="preserve">Add 23 Stations </t>
  </si>
  <si>
    <t>Build pads for 12 sites</t>
  </si>
  <si>
    <t>TIP Allowable Costs</t>
  </si>
  <si>
    <t>HBS Match 21%</t>
  </si>
  <si>
    <t>TIP Portion 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</si>
</sst>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 applyBorder="1"/>
    <xf numFmtId="164" fontId="0" fillId="0" borderId="1" xfId="0" applyNumberForma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6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2" xfId="0" applyBorder="1"/>
    <xf numFmtId="0" fontId="2" fillId="0" borderId="4" xfId="0" applyFont="1" applyBorder="1"/>
    <xf numFmtId="0" fontId="0" fillId="0" borderId="0" xfId="0" applyBorder="1" applyAlignment="1">
      <alignment horizontal="center" wrapText="1"/>
    </xf>
    <xf numFmtId="0" fontId="0" fillId="0" borderId="4" xfId="0" applyFont="1" applyBorder="1"/>
    <xf numFmtId="0" fontId="0" fillId="0" borderId="0" xfId="0" applyFont="1" applyBorder="1"/>
    <xf numFmtId="0" fontId="3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0" applyNumberFormat="1"/>
    <xf numFmtId="0" fontId="0" fillId="0" borderId="0" xfId="0" applyFill="1" applyBorder="1" applyAlignment="1">
      <alignment horizontal="left"/>
    </xf>
    <xf numFmtId="0" fontId="0" fillId="2" borderId="4" xfId="0" applyFont="1" applyFill="1" applyBorder="1"/>
    <xf numFmtId="6" fontId="0" fillId="2" borderId="0" xfId="0" applyNumberForma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/>
    <xf numFmtId="0" fontId="1" fillId="2" borderId="0" xfId="0" applyFont="1" applyFill="1" applyBorder="1"/>
    <xf numFmtId="164" fontId="1" fillId="2" borderId="0" xfId="0" applyNumberFormat="1" applyFont="1" applyFill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="70" zoomScaleNormal="70" workbookViewId="0">
      <selection activeCell="Q20" sqref="Q20"/>
    </sheetView>
  </sheetViews>
  <sheetFormatPr defaultRowHeight="15" x14ac:dyDescent="0.25"/>
  <cols>
    <col min="1" max="1" width="51.28515625" customWidth="1"/>
    <col min="2" max="2" width="10.5703125" customWidth="1"/>
    <col min="3" max="3" width="20.7109375" customWidth="1"/>
    <col min="4" max="4" width="10.5703125" customWidth="1"/>
    <col min="5" max="5" width="5" customWidth="1"/>
    <col min="6" max="6" width="51" customWidth="1"/>
    <col min="7" max="7" width="15.7109375" customWidth="1"/>
    <col min="8" max="8" width="16.28515625" customWidth="1"/>
    <col min="9" max="9" width="5" customWidth="1"/>
    <col min="10" max="10" width="48.85546875" customWidth="1"/>
    <col min="11" max="11" width="18.28515625" customWidth="1"/>
    <col min="12" max="12" width="19.140625" customWidth="1"/>
    <col min="13" max="13" width="5" customWidth="1"/>
    <col min="14" max="14" width="49.5703125" customWidth="1"/>
    <col min="15" max="15" width="17" customWidth="1"/>
    <col min="16" max="16" width="17.85546875" customWidth="1"/>
    <col min="17" max="17" width="15.42578125" customWidth="1"/>
  </cols>
  <sheetData>
    <row r="1" spans="1:17" ht="63" customHeight="1" thickBot="1" x14ac:dyDescent="0.95">
      <c r="A1" s="14" t="s">
        <v>9</v>
      </c>
    </row>
    <row r="2" spans="1:17" x14ac:dyDescent="0.25">
      <c r="A2" s="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33.75" x14ac:dyDescent="0.5">
      <c r="A3" s="10"/>
      <c r="B3" s="5"/>
      <c r="C3" s="5"/>
      <c r="D3" s="7" t="s">
        <v>1</v>
      </c>
      <c r="E3" s="5"/>
      <c r="F3" s="5" t="s">
        <v>17</v>
      </c>
      <c r="G3" s="7" t="s">
        <v>2</v>
      </c>
      <c r="H3" s="5" t="s">
        <v>3</v>
      </c>
      <c r="I3" s="5"/>
      <c r="J3" s="5" t="s">
        <v>18</v>
      </c>
      <c r="K3" s="11" t="s">
        <v>2</v>
      </c>
      <c r="L3" s="8" t="s">
        <v>4</v>
      </c>
      <c r="M3" s="5"/>
      <c r="N3" s="5" t="s">
        <v>19</v>
      </c>
      <c r="O3" s="11" t="s">
        <v>2</v>
      </c>
      <c r="P3" s="8" t="s">
        <v>5</v>
      </c>
    </row>
    <row r="4" spans="1:17" x14ac:dyDescent="0.25">
      <c r="A4" s="4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x14ac:dyDescent="0.25">
      <c r="A5" s="12" t="s">
        <v>7</v>
      </c>
      <c r="B5" s="6">
        <v>1234</v>
      </c>
      <c r="C5" s="5" t="s">
        <v>8</v>
      </c>
      <c r="D5" s="5"/>
      <c r="E5" s="5"/>
      <c r="F5" s="5" t="s">
        <v>14</v>
      </c>
      <c r="G5" s="1">
        <f>192*1234</f>
        <v>236928</v>
      </c>
      <c r="H5" s="1">
        <v>236928</v>
      </c>
      <c r="I5" s="5"/>
      <c r="J5" s="5" t="s">
        <v>15</v>
      </c>
      <c r="K5" s="1">
        <f>192*1234</f>
        <v>236928</v>
      </c>
      <c r="L5" s="1">
        <v>236928</v>
      </c>
      <c r="M5" s="5"/>
      <c r="N5" s="5" t="s">
        <v>16</v>
      </c>
      <c r="O5" s="1">
        <f>184*1234</f>
        <v>227056</v>
      </c>
      <c r="P5" s="1">
        <v>227056</v>
      </c>
    </row>
    <row r="6" spans="1:17" x14ac:dyDescent="0.25">
      <c r="A6" s="12" t="s">
        <v>10</v>
      </c>
      <c r="B6" s="6">
        <v>40000</v>
      </c>
      <c r="C6" s="5" t="s">
        <v>11</v>
      </c>
      <c r="D6" s="5"/>
      <c r="E6" s="5"/>
      <c r="F6" s="5" t="s">
        <v>12</v>
      </c>
      <c r="G6" s="1">
        <f>40000*24</f>
        <v>960000</v>
      </c>
      <c r="H6" s="1">
        <v>960000</v>
      </c>
      <c r="I6" s="5"/>
      <c r="J6" s="5" t="s">
        <v>12</v>
      </c>
      <c r="K6" s="1">
        <f>40000*24</f>
        <v>960000</v>
      </c>
      <c r="L6" s="1">
        <v>960000</v>
      </c>
      <c r="M6" s="5"/>
      <c r="N6" s="5" t="s">
        <v>13</v>
      </c>
      <c r="O6" s="1">
        <f>40000*23</f>
        <v>920000</v>
      </c>
      <c r="P6" s="1">
        <v>920000</v>
      </c>
    </row>
    <row r="7" spans="1:17" ht="15.75" thickBot="1" x14ac:dyDescent="0.3">
      <c r="A7" s="12" t="s">
        <v>21</v>
      </c>
      <c r="B7" s="6">
        <v>35000</v>
      </c>
      <c r="C7" s="5" t="s">
        <v>22</v>
      </c>
      <c r="D7" s="5"/>
      <c r="E7" s="5"/>
      <c r="F7" s="15" t="s">
        <v>23</v>
      </c>
      <c r="G7" s="2">
        <v>35000</v>
      </c>
      <c r="H7" s="2">
        <v>35000</v>
      </c>
      <c r="I7" s="5"/>
      <c r="J7" s="15" t="s">
        <v>6</v>
      </c>
      <c r="K7" s="2">
        <v>0</v>
      </c>
      <c r="L7" s="2">
        <v>0</v>
      </c>
      <c r="M7" s="5"/>
      <c r="N7" s="15" t="s">
        <v>23</v>
      </c>
      <c r="O7" s="2">
        <v>35000</v>
      </c>
      <c r="P7" s="2">
        <v>35000</v>
      </c>
    </row>
    <row r="8" spans="1:17" ht="15.75" thickTop="1" x14ac:dyDescent="0.25">
      <c r="A8" s="12"/>
      <c r="B8" s="6"/>
      <c r="C8" s="5"/>
      <c r="D8" s="5"/>
      <c r="E8" s="5"/>
      <c r="F8" s="16" t="s">
        <v>0</v>
      </c>
      <c r="G8" s="1">
        <f>SUM(G5:G7)</f>
        <v>1231928</v>
      </c>
      <c r="H8" s="1">
        <f>SUM(H5:H7)</f>
        <v>1231928</v>
      </c>
      <c r="I8" s="5"/>
      <c r="J8" s="16" t="s">
        <v>0</v>
      </c>
      <c r="K8" s="1">
        <f>SUM(K5:K7)</f>
        <v>1196928</v>
      </c>
      <c r="L8" s="1">
        <f>SUM(L5:L7)</f>
        <v>1196928</v>
      </c>
      <c r="M8" s="5"/>
      <c r="N8" s="16" t="s">
        <v>0</v>
      </c>
      <c r="O8" s="1">
        <f>SUM(O5:O7)</f>
        <v>1182056</v>
      </c>
      <c r="P8" s="1">
        <f>SUM(P5:P7)</f>
        <v>1182056</v>
      </c>
      <c r="Q8" s="17">
        <f>SUM(H8+L8+P8)</f>
        <v>3610912</v>
      </c>
    </row>
    <row r="9" spans="1:17" x14ac:dyDescent="0.25">
      <c r="A9" s="4"/>
      <c r="B9" s="6"/>
      <c r="C9" s="5"/>
      <c r="D9" s="5"/>
      <c r="E9" s="5"/>
      <c r="F9" s="16"/>
      <c r="G9" s="1"/>
      <c r="H9" s="1"/>
      <c r="I9" s="5"/>
      <c r="J9" s="16"/>
      <c r="K9" s="1"/>
      <c r="L9" s="1"/>
      <c r="M9" s="5"/>
      <c r="N9" s="16"/>
      <c r="O9" s="1"/>
      <c r="P9" s="1"/>
      <c r="Q9" s="17"/>
    </row>
    <row r="10" spans="1:17" x14ac:dyDescent="0.25">
      <c r="A10" s="4" t="s">
        <v>24</v>
      </c>
      <c r="B10" s="6"/>
      <c r="C10" s="5"/>
      <c r="D10" s="5"/>
      <c r="E10" s="5"/>
      <c r="F10" s="16"/>
      <c r="G10" s="1"/>
      <c r="H10" s="1"/>
      <c r="I10" s="5"/>
      <c r="J10" s="16"/>
      <c r="K10" s="1"/>
      <c r="L10" s="1"/>
      <c r="M10" s="5"/>
      <c r="N10" s="16"/>
      <c r="O10" s="1"/>
      <c r="P10" s="1"/>
      <c r="Q10" s="17"/>
    </row>
    <row r="11" spans="1:17" x14ac:dyDescent="0.25">
      <c r="A11" s="12" t="s">
        <v>25</v>
      </c>
      <c r="B11" s="6">
        <v>3500</v>
      </c>
      <c r="C11" s="5" t="s">
        <v>28</v>
      </c>
      <c r="D11" s="5"/>
      <c r="E11" s="5"/>
      <c r="F11" s="5" t="s">
        <v>12</v>
      </c>
      <c r="H11" s="1">
        <v>84000</v>
      </c>
      <c r="I11" s="5"/>
      <c r="J11" s="5" t="s">
        <v>12</v>
      </c>
      <c r="K11" s="1"/>
      <c r="L11" s="1">
        <v>84000</v>
      </c>
      <c r="M11" s="5"/>
      <c r="N11" s="5" t="s">
        <v>31</v>
      </c>
      <c r="O11" s="1"/>
      <c r="P11" s="1">
        <v>80500</v>
      </c>
      <c r="Q11" s="17"/>
    </row>
    <row r="12" spans="1:17" ht="15.75" thickBot="1" x14ac:dyDescent="0.3">
      <c r="A12" s="12" t="s">
        <v>26</v>
      </c>
      <c r="B12" s="6">
        <v>8000</v>
      </c>
      <c r="C12" s="5" t="s">
        <v>29</v>
      </c>
      <c r="D12" s="5"/>
      <c r="E12" s="5"/>
      <c r="F12" s="18" t="s">
        <v>32</v>
      </c>
      <c r="G12" s="1"/>
      <c r="H12" s="2">
        <v>96000</v>
      </c>
      <c r="I12" s="5"/>
      <c r="J12" s="18" t="s">
        <v>32</v>
      </c>
      <c r="K12" s="1"/>
      <c r="L12" s="2">
        <v>96000</v>
      </c>
      <c r="M12" s="5"/>
      <c r="N12" s="18" t="s">
        <v>32</v>
      </c>
      <c r="O12" s="1"/>
      <c r="P12" s="2">
        <v>96000</v>
      </c>
      <c r="Q12" s="17"/>
    </row>
    <row r="13" spans="1:17" ht="15.75" thickTop="1" x14ac:dyDescent="0.25">
      <c r="A13" s="12"/>
      <c r="B13" s="6"/>
      <c r="C13" s="5"/>
      <c r="D13" s="5"/>
      <c r="E13" s="5"/>
      <c r="F13" s="16"/>
      <c r="G13" s="1"/>
      <c r="H13" s="1">
        <f>SUM(H11:H12)</f>
        <v>180000</v>
      </c>
      <c r="I13" s="5"/>
      <c r="J13" s="16"/>
      <c r="K13" s="1"/>
      <c r="L13" s="1">
        <f>SUM(L11:L12)</f>
        <v>180000</v>
      </c>
      <c r="M13" s="5"/>
      <c r="N13" s="16"/>
      <c r="O13" s="1"/>
      <c r="P13" s="1">
        <f>SUM(P11:P12)</f>
        <v>176500</v>
      </c>
      <c r="Q13" s="17">
        <f>SUM(H13+L13+P13)</f>
        <v>536500</v>
      </c>
    </row>
    <row r="14" spans="1:17" x14ac:dyDescent="0.25">
      <c r="A14" s="12"/>
      <c r="B14" s="6"/>
      <c r="C14" s="5"/>
      <c r="D14" s="5"/>
      <c r="E14" s="5"/>
      <c r="F14" s="16"/>
      <c r="G14" s="1"/>
      <c r="H14" s="1"/>
      <c r="I14" s="5"/>
      <c r="J14" s="16"/>
      <c r="K14" s="1"/>
      <c r="L14" s="1"/>
      <c r="M14" s="5"/>
      <c r="N14" s="16"/>
      <c r="O14" s="1"/>
      <c r="P14" s="1"/>
      <c r="Q14" s="17"/>
    </row>
    <row r="15" spans="1:17" x14ac:dyDescent="0.25">
      <c r="A15" s="12" t="s">
        <v>27</v>
      </c>
      <c r="B15" s="6"/>
      <c r="C15" s="5" t="s">
        <v>30</v>
      </c>
      <c r="D15" s="5"/>
      <c r="E15" s="5"/>
      <c r="F15" s="13" t="s">
        <v>27</v>
      </c>
      <c r="G15" s="1"/>
      <c r="H15" s="1">
        <f>SUM((H8+H13)*0.05)</f>
        <v>70596.400000000009</v>
      </c>
      <c r="I15" s="5"/>
      <c r="J15" s="13" t="s">
        <v>27</v>
      </c>
      <c r="K15" s="1"/>
      <c r="L15" s="1">
        <f>SUM((L8+L13)*0.05)</f>
        <v>68846.400000000009</v>
      </c>
      <c r="M15" s="5"/>
      <c r="N15" s="13" t="s">
        <v>27</v>
      </c>
      <c r="O15" s="1"/>
      <c r="P15" s="1">
        <f>SUM((P8+P13)*0.05)</f>
        <v>67927.8</v>
      </c>
      <c r="Q15" s="17">
        <f>SUM(H15+L15+P15)</f>
        <v>207370.60000000003</v>
      </c>
    </row>
    <row r="16" spans="1:17" x14ac:dyDescent="0.25">
      <c r="A16" s="12"/>
      <c r="B16" s="6"/>
      <c r="C16" s="5"/>
      <c r="D16" s="5"/>
      <c r="E16" s="5"/>
      <c r="F16" s="16"/>
      <c r="G16" s="1"/>
      <c r="H16" s="1"/>
      <c r="I16" s="5"/>
      <c r="J16" s="16"/>
      <c r="K16" s="1"/>
      <c r="L16" s="1"/>
      <c r="M16" s="5"/>
      <c r="N16" s="16"/>
      <c r="O16" s="1"/>
      <c r="P16" s="1"/>
      <c r="Q16" s="17"/>
    </row>
    <row r="17" spans="1:17" x14ac:dyDescent="0.25">
      <c r="A17" s="19"/>
      <c r="B17" s="20"/>
      <c r="C17" s="21"/>
      <c r="D17" s="21"/>
      <c r="E17" s="21"/>
      <c r="F17" s="22" t="s">
        <v>33</v>
      </c>
      <c r="G17" s="23"/>
      <c r="H17" s="23">
        <f>SUM(H8+H13+H15)</f>
        <v>1482524.4</v>
      </c>
      <c r="I17" s="24"/>
      <c r="J17" s="22"/>
      <c r="K17" s="23"/>
      <c r="L17" s="23">
        <f>SUM(L8+L13+L15)</f>
        <v>1445774.4</v>
      </c>
      <c r="M17" s="24"/>
      <c r="N17" s="22"/>
      <c r="O17" s="23"/>
      <c r="P17" s="23">
        <f>SUM(P8+P13+P15)</f>
        <v>1426483.8</v>
      </c>
      <c r="Q17" s="25">
        <f>SUM(H17+L17+P17)</f>
        <v>4354782.5999999996</v>
      </c>
    </row>
    <row r="18" spans="1:17" x14ac:dyDescent="0.25">
      <c r="A18" s="19"/>
      <c r="B18" s="20"/>
      <c r="C18" s="21"/>
      <c r="D18" s="21"/>
      <c r="E18" s="21"/>
      <c r="F18" s="26" t="s">
        <v>35</v>
      </c>
      <c r="G18" s="27"/>
      <c r="H18" s="27">
        <f>SUM(H17*0.79)</f>
        <v>1171194.2760000001</v>
      </c>
      <c r="I18" s="24"/>
      <c r="J18" s="22"/>
      <c r="K18" s="26" t="s">
        <v>35</v>
      </c>
      <c r="L18" s="27">
        <f>SUM(L17*0.79)</f>
        <v>1142161.7760000001</v>
      </c>
      <c r="M18" s="27"/>
      <c r="N18" s="22"/>
      <c r="O18" s="26" t="s">
        <v>35</v>
      </c>
      <c r="P18" s="27">
        <f>SUM(P17*0.79)</f>
        <v>1126922.202</v>
      </c>
      <c r="Q18" s="27">
        <f>SUM(Q17*0.79)</f>
        <v>3440278.2539999997</v>
      </c>
    </row>
    <row r="19" spans="1:17" x14ac:dyDescent="0.25">
      <c r="A19" s="19"/>
      <c r="B19" s="20"/>
      <c r="C19" s="21"/>
      <c r="D19" s="21"/>
      <c r="E19" s="21"/>
      <c r="F19" s="26" t="s">
        <v>34</v>
      </c>
      <c r="G19" s="27"/>
      <c r="H19" s="27">
        <f>SUM(H18*0.21)</f>
        <v>245950.79796</v>
      </c>
      <c r="I19" s="24"/>
      <c r="J19" s="22"/>
      <c r="K19" s="26" t="s">
        <v>34</v>
      </c>
      <c r="L19" s="27">
        <f>SUM(L18*0.21)</f>
        <v>239853.97296000001</v>
      </c>
      <c r="M19" s="27"/>
      <c r="N19" s="22"/>
      <c r="O19" s="26" t="s">
        <v>34</v>
      </c>
      <c r="P19" s="27">
        <f>SUM(P18*0.21)</f>
        <v>236653.66242000001</v>
      </c>
      <c r="Q19" s="27">
        <f>SUM(Q18*0.21)</f>
        <v>722458.43333999987</v>
      </c>
    </row>
    <row r="20" spans="1:17" x14ac:dyDescent="0.25">
      <c r="A20" s="12"/>
      <c r="B20" s="6"/>
      <c r="C20" s="5"/>
      <c r="D20" s="5"/>
      <c r="E20" s="5"/>
      <c r="F20" s="5"/>
      <c r="G20" s="1"/>
      <c r="H20" s="1"/>
      <c r="I20" s="5"/>
      <c r="J20" s="5"/>
      <c r="K20" s="1"/>
      <c r="L20" s="1"/>
      <c r="M20" s="5"/>
      <c r="N20" s="5"/>
      <c r="O20" s="1"/>
      <c r="P20" s="1"/>
    </row>
  </sheetData>
  <pageMargins left="0.7" right="0.7" top="0.75" bottom="0.75" header="0.3" footer="0.3"/>
  <pageSetup scale="2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Rub</dc:creator>
  <cp:lastModifiedBy>Will Rub</cp:lastModifiedBy>
  <cp:lastPrinted>2014-08-05T21:13:14Z</cp:lastPrinted>
  <dcterms:created xsi:type="dcterms:W3CDTF">2012-04-26T22:00:26Z</dcterms:created>
  <dcterms:modified xsi:type="dcterms:W3CDTF">2015-01-07T16:56:46Z</dcterms:modified>
</cp:coreProperties>
</file>