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18_E Dallas St/Crash/"/>
    </mc:Choice>
  </mc:AlternateContent>
  <xr:revisionPtr revIDLastSave="65" documentId="8_{BE5A26D3-7754-4856-A20B-DA6B9C1F9F27}" xr6:coauthVersionLast="47" xr6:coauthVersionMax="47" xr10:uidLastSave="{8E688A9B-A0F8-4529-84FE-124E564A274E}"/>
  <bookViews>
    <workbookView xWindow="-120" yWindow="-120" windowWidth="29040" windowHeight="15720"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N18" i="19"/>
  <c r="O18" i="19"/>
  <c r="N20" i="19"/>
  <c r="O20" i="19"/>
  <c r="C24" i="19"/>
  <c r="C24" i="11" s="1"/>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<sst xmlns="http://schemas.openxmlformats.org/spreadsheetml/2006/main" count="1472" uniqueCount="354">
  <si>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</si>
  <si>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</si>
  <si>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</si>
  <si>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</si>
  <si>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</si>
  <si>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</si>
  <si>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</si>
  <si>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</si>
  <si>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</si>
  <si>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</si>
  <si>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</si>
  <si>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</si>
  <si>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</si>
  <si>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</si>
  <si>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</si>
  <si>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</si>
  <si>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</si>
  <si>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</si>
  <si>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</si>
  <si>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</si>
  <si>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</si>
  <si>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</si>
  <si>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</si>
  <si>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</si>
  <si>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</si>
  <si>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</si>
  <si>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</si>
  <si>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</si>
  <si>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</si>
  <si>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</si>
  <si>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</si>
  <si>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</si>
  <si>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</si>
  <si>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</si>
  <si>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</si>
  <si>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</si>
  <si>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</si>
  <si>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</si>
  <si>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</si>
  <si>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</si>
  <si>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</si>
  <si>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</si>
  <si>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</si>
  <si>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</si>
  <si>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</si>
  <si>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</si>
  <si>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</si>
  <si>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</si>
  <si>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</si>
  <si>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</si>
  <si>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</si>
  <si>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</si>
  <si>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</si>
  <si>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</si>
  <si>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</si>
  <si>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</si>
  <si>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</si>
  <si>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</si>
  <si>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</si>
  <si>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</si>
  <si>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</si>
  <si>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</si>
  <si>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</si>
  <si>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</si>
  <si>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</si>
  <si>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</si>
  <si>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</si>
  <si>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</si>
  <si>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</si>
  <si>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</si>
  <si>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</si>
  <si>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</si>
  <si>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</si>
  <si>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</si>
  <si>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</si>
  <si>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</si>
  <si>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</si>
  <si>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</si>
  <si>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</si>
  <si>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</si>
  <si>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</si>
  <si>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</si>
  <si>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</si>
  <si>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</si>
  <si>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</si>
  <si>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</si>
  <si>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</si>
  <si>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</si>
  <si>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</si>
  <si>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</si>
  <si>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</si>
  <si>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</si>
  <si>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</si>
  <si>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</si>
  <si>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</si>
  <si>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</si>
  <si>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</si>
  <si>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</si>
  <si>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</si>
  <si>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</si>
  <si>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</si>
  <si>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</si>
  <si>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</si>
  <si>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</si>
  <si>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</si>
  <si>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</si>
  <si>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</si>
  <si>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</si>
  <si>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</si>
  <si>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</si>
  <si>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</si>
  <si>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</si>
  <si>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</si>
  <si>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</si>
  <si>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</si>
  <si>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</si>
  <si>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</si>
  <si>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</si>
  <si>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</si>
  <si>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</si>
  <si>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</si>
  <si>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</si>
  <si>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</si>
  <si>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</si>
  <si>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</si>
  <si>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</si>
  <si>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</si>
  <si>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</si>
  <si>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</si>
  <si>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</si>
  <si>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</si>
  <si>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</si>
  <si>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</si>
  <si>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</si>
  <si>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</si>
  <si>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</si>
  <si>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</si>
  <si>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</si>
  <si>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</si>
  <si>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</si>
  <si>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</si>
  <si>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</si>
  <si>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</si>
  <si>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</si>
  <si>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</si>
  <si>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</si>
  <si>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</si>
  <si>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</si>
  <si>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</si>
  <si>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</si>
  <si>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</si>
  <si>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</si>
  <si>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</si>
  <si>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</si>
  <si>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</si>
  <si>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</si>
  <si>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</si>
  <si>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</si>
  <si>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</si>
  <si>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</si>
  <si>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</si>
  <si>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</si>
  <si>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</si>
  <si>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</si>
  <si>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</si>
  <si>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</si>
  <si>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</si>
  <si>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</si>
  <si>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</si>
  <si>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</si>
  <si>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</si>
  <si>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</si>
  <si>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</si>
  <si>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</si>
  <si>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</si>
  <si>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</si>
  <si>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</si>
  <si>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</si>
  <si>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</si>
  <si>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</si>
  <si>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</si>
  <si>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</si>
  <si>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</si>
  <si>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</si>
  <si>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</si>
  <si>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</si>
  <si>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</si>
  <si>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</si>
  <si>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</si>
  <si>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</si>
  <si>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</si>
  <si>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</si>
  <si>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</si>
  <si>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</si>
  <si>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</si>
  <si>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</si>
  <si>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</si>
  <si>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</si>
  <si>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</si>
  <si>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</si>
  <si>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</si>
  <si>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</si>
  <si>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</si>
  <si>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</si>
  <si>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</si>
  <si>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</si>
  <si>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</si>
  <si>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</si>
  <si>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</si>
  <si>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</si>
  <si>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</si>
  <si>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</si>
  <si>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</si>
  <si>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</si>
  <si>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</si>
  <si>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</si>
  <si>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</si>
  <si>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</si>
  <si>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</si>
  <si>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</si>
  <si>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</si>
  <si>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</si>
  <si>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</si>
  <si>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</si>
  <si>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</si>
  <si>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</si>
  <si>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</si>
  <si>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</si>
  <si>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</si>
  <si>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</si>
  <si>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</si>
  <si>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</si>
  <si>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</si>
  <si>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</si>
  <si>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</si>
  <si>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</si>
  <si>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</si>
  <si>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</si>
  <si>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</si>
  <si>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</si>
  <si>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</si>
  <si>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</si>
  <si>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</si>
  <si>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</si>
  <si>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</si>
  <si>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</si>
  <si>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</si>
  <si>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</si>
  <si>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</si>
  <si>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</si>
  <si>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</si>
  <si>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</si>
  <si>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</si>
  <si>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</si>
  <si>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</si>
  <si>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</si>
  <si>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</si>
  <si>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</si>
  <si>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</si>
  <si>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</si>
  <si>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</si>
  <si>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</si>
  <si>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</si>
  <si>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</si>
  <si>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</si>
  <si>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</si>
  <si>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</si>
  <si>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</si>
  <si>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</si>
  <si>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</si>
  <si>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</si>
  <si>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</si>
  <si>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</si>
  <si>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</si>
  <si>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</si>
  <si>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</si>
  <si>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</si>
  <si>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</si>
  <si>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</si>
  <si>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</si>
  <si>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</si>
  <si>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</si>
  <si>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</si>
  <si>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</si>
  <si>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FAILED TO DRIVE IN SINGLE LANE</t>
  </si>
  <si>
    <t>y</t>
  </si>
  <si>
    <t>CMV Caused</t>
  </si>
  <si>
    <t>No</t>
  </si>
  <si>
    <t>THU</t>
  </si>
  <si>
    <t>TURNED IMPROPERLY - WRONG LANE</t>
  </si>
  <si>
    <t>SUN</t>
  </si>
  <si>
    <t>NORTH</t>
  </si>
  <si>
    <t>DRIVER INATTENTION</t>
  </si>
  <si>
    <t>WEST</t>
  </si>
  <si>
    <t>CENTER STRIPE/DIVIDER</t>
  </si>
  <si>
    <t>NONE</t>
  </si>
  <si>
    <t>TURNED WHEN UNSAFE</t>
  </si>
  <si>
    <t>SAT</t>
  </si>
  <si>
    <t>DISREGARD STOP SIGN OR LIGHT</t>
  </si>
  <si>
    <t>TUE</t>
  </si>
  <si>
    <t>UNKNOW</t>
  </si>
  <si>
    <t>FAILED TO CONTROL SPEED</t>
  </si>
  <si>
    <t>EAST</t>
  </si>
  <si>
    <t>CLOUDY</t>
  </si>
  <si>
    <t>DARK, LIGHTED</t>
  </si>
  <si>
    <t>FIXED OBJECT</t>
  </si>
  <si>
    <t>UNKNOWN</t>
  </si>
  <si>
    <t>MON</t>
  </si>
  <si>
    <t>RAIN</t>
  </si>
  <si>
    <t>FAULTY EVASIVE ACTION</t>
  </si>
  <si>
    <t>OTHER (EXPLAIN IN NARRATIVE)</t>
  </si>
  <si>
    <t>DARK, NOT LIGHTED</t>
  </si>
  <si>
    <t>SIGNAL LIGHT</t>
  </si>
  <si>
    <t>INCAPACITATING INJURY</t>
  </si>
  <si>
    <t>DISREGARD STOP AND GO SIGNAL</t>
  </si>
  <si>
    <t>CHANGED LANE WHEN UNSAFE</t>
  </si>
  <si>
    <t>CMV</t>
  </si>
  <si>
    <t>TRANSIT</t>
  </si>
  <si>
    <t>SCHOOLBUS</t>
  </si>
  <si>
    <t>FRI</t>
  </si>
  <si>
    <t>NON-INCAPACITATING INJURY</t>
  </si>
  <si>
    <t>FAILED TO PASS TO LEFT SAFELY</t>
  </si>
  <si>
    <t>OVERTURNED</t>
  </si>
  <si>
    <t>SOUTHWEST</t>
  </si>
  <si>
    <t>TURNED IMPROPERLY - WIDE RIGHT</t>
  </si>
  <si>
    <t>OTHER OBJECT</t>
  </si>
  <si>
    <t>FOLLOWED TOO CLOSELY</t>
  </si>
  <si>
    <t>-</t>
  </si>
  <si>
    <t>PW TPC</t>
  </si>
  <si>
    <t>Unincorporated</t>
  </si>
  <si>
    <t>FOG</t>
  </si>
  <si>
    <t>NORTHEAST</t>
  </si>
  <si>
    <t>FATIGUED OR ASLEEP</t>
  </si>
  <si>
    <t>COUNTY ROAD</t>
  </si>
  <si>
    <t>E DALLAS RD</t>
  </si>
  <si>
    <t>Fort Bend - 1</t>
  </si>
  <si>
    <t>FARM TO MARKET</t>
  </si>
  <si>
    <t>FM0521</t>
  </si>
  <si>
    <t>Houston - District K</t>
  </si>
  <si>
    <t>E DALLAS ST</t>
  </si>
  <si>
    <t>COUNTY ROAD 59</t>
  </si>
  <si>
    <t>DARK, UNKNOWN LIGHTING</t>
  </si>
  <si>
    <t>Brazoria - 4</t>
  </si>
  <si>
    <t>Pearland</t>
  </si>
  <si>
    <t>Incorporated</t>
  </si>
  <si>
    <t>UNDER INFLUENCE - ALCOHOL</t>
  </si>
  <si>
    <t>UNSAFE SPEED</t>
  </si>
  <si>
    <t>SIGNAL LIGHT WITH RED LIGHT RUNNING CAMERA</t>
  </si>
  <si>
    <t>FAILED TO PASS TO RIGHT SAFELY</t>
  </si>
  <si>
    <t>BACKED WITHOUT SAFETY</t>
  </si>
  <si>
    <t>FAILED TO YIELD RIGHT OF WAY - STOP SIGN</t>
  </si>
  <si>
    <t>E Dallas St</t>
  </si>
  <si>
    <t>FM 521</t>
  </si>
  <si>
    <t>County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</si>
</sst>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rgb="FFFDE9D9"/>
        <bgColor indexed="64"/>
      </patternFill>
    </fill>
    <fill>
      <patternFill patternType="solid">
        <fgColor rgb="FF76933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0" fillId="18" borderId="1" xfId="0" applyFill="1" applyBorder="1" applyAlignment="1">
      <alignment vertical="center"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9" borderId="7" xfId="0" applyFont="1" applyFill="1" applyBorder="1" applyAlignment="1">
      <alignment horizontal="center" vertical="center" wrapText="1"/>
    </xf>
    <xf numFmtId="0" fontId="2" fillId="19"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76933C"/>
      <color rgb="FFFDE9D9"/>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0"/>
    </row>
    <row r="52" spans="1:1" x14ac:dyDescent="0.25">
      <c r="A52" t="s">
        <v>328</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0</v>
      </c>
      <c r="D3" s="3" t="s">
        <v>18</v>
      </c>
      <c r="E3" s="4" t="s">
        <v>9</v>
      </c>
      <c r="G3" s="10" t="s">
        <v>13</v>
      </c>
      <c r="H3" s="10"/>
      <c r="I3" s="10" t="s">
        <v>19</v>
      </c>
      <c r="J3" s="10" t="s">
        <v>39</v>
      </c>
    </row>
    <row r="4" spans="1:10" x14ac:dyDescent="0.25">
      <c r="A4" s="1" t="s">
        <v>5</v>
      </c>
      <c r="B4" s="2"/>
      <c r="D4" s="1" t="s">
        <v>36</v>
      </c>
      <c r="E4" s="2">
        <v>2015</v>
      </c>
      <c r="G4" s="8">
        <f>E4</f>
        <v>2015</v>
      </c>
      <c r="H4" s="8">
        <f>IF(G4&lt;2041,1,0)</f>
        <v>1</v>
      </c>
      <c r="I4" s="17">
        <f>IF($G4&lt;($G$4+$E$5),$E$17,0)*H4</f>
        <v>0</v>
      </c>
      <c r="J4" s="22" t="e">
        <f>I4*$B$18*$B$19/10^3</f>
        <v>#REF!</v>
      </c>
    </row>
    <row r="5" spans="1:10" x14ac:dyDescent="0.25">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25">
      <c r="A6" s="1" t="s">
        <v>7</v>
      </c>
      <c r="B6" s="2">
        <v>1</v>
      </c>
      <c r="D6" s="108" t="s">
        <v>24</v>
      </c>
      <c r="E6" s="109"/>
      <c r="G6" s="8">
        <f t="shared" si="0"/>
        <v>2017</v>
      </c>
      <c r="H6" s="8">
        <f t="shared" si="1"/>
        <v>1</v>
      </c>
      <c r="I6" s="17">
        <f t="shared" si="2"/>
        <v>0</v>
      </c>
      <c r="J6" s="22" t="e">
        <f t="shared" si="3"/>
        <v>#REF!</v>
      </c>
    </row>
    <row r="7" spans="1:10" x14ac:dyDescent="0.25">
      <c r="A7" s="1" t="s">
        <v>37</v>
      </c>
      <c r="B7" s="18"/>
      <c r="D7" s="1" t="s">
        <v>34</v>
      </c>
      <c r="E7" s="5"/>
      <c r="G7" s="9">
        <f t="shared" si="0"/>
        <v>2018</v>
      </c>
      <c r="H7" s="9">
        <f t="shared" si="1"/>
        <v>1</v>
      </c>
      <c r="I7" s="17">
        <f t="shared" si="2"/>
        <v>0</v>
      </c>
      <c r="J7" s="29" t="e">
        <f t="shared" si="3"/>
        <v>#REF!</v>
      </c>
    </row>
    <row r="8" spans="1:10" x14ac:dyDescent="0.25">
      <c r="A8" s="1" t="s">
        <v>38</v>
      </c>
      <c r="B8" s="18"/>
      <c r="D8" s="1" t="s">
        <v>32</v>
      </c>
      <c r="E8" s="32">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9" t="e">
        <f t="shared" si="3"/>
        <v>#REF!</v>
      </c>
    </row>
    <row r="10" spans="1:10" x14ac:dyDescent="0.25">
      <c r="A10" s="7" t="s">
        <v>17</v>
      </c>
      <c r="G10" s="8">
        <f t="shared" si="0"/>
        <v>2021</v>
      </c>
      <c r="H10" s="8">
        <f t="shared" si="1"/>
        <v>1</v>
      </c>
      <c r="I10" s="17">
        <f t="shared" si="2"/>
        <v>0</v>
      </c>
      <c r="J10" s="22" t="e">
        <f t="shared" si="3"/>
        <v>#REF!</v>
      </c>
    </row>
    <row r="11" spans="1:10" x14ac:dyDescent="0.25">
      <c r="A11" s="6" t="s">
        <v>35</v>
      </c>
      <c r="B11" s="30" t="e">
        <f>NPV($B$17,J4:J29)/(1+$B$17)^(E4-B16+1)</f>
        <v>#REF!</v>
      </c>
      <c r="G11" s="9">
        <f t="shared" si="0"/>
        <v>2022</v>
      </c>
      <c r="H11" s="9">
        <f t="shared" si="1"/>
        <v>1</v>
      </c>
      <c r="I11" s="17">
        <f t="shared" si="2"/>
        <v>0</v>
      </c>
      <c r="J11" s="29" t="e">
        <f t="shared" si="3"/>
        <v>#REF!</v>
      </c>
    </row>
    <row r="12" spans="1:10" x14ac:dyDescent="0.25">
      <c r="A12" s="6" t="s">
        <v>16</v>
      </c>
      <c r="B12" s="28"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9" t="e">
        <f t="shared" si="3"/>
        <v>#REF!</v>
      </c>
    </row>
    <row r="14" spans="1:10" x14ac:dyDescent="0.25">
      <c r="G14" s="8">
        <f>G13+1</f>
        <v>2025</v>
      </c>
      <c r="H14" s="8">
        <f t="shared" si="1"/>
        <v>1</v>
      </c>
      <c r="I14" s="17">
        <f t="shared" si="2"/>
        <v>0</v>
      </c>
      <c r="J14" s="22" t="e">
        <f t="shared" si="3"/>
        <v>#REF!</v>
      </c>
    </row>
    <row r="15" spans="1:10" x14ac:dyDescent="0.25">
      <c r="A15" s="11" t="s">
        <v>1</v>
      </c>
      <c r="G15" s="9">
        <f t="shared" si="0"/>
        <v>2026</v>
      </c>
      <c r="H15" s="9">
        <f t="shared" si="1"/>
        <v>1</v>
      </c>
      <c r="I15" s="17">
        <f t="shared" si="2"/>
        <v>0</v>
      </c>
      <c r="J15" s="29" t="e">
        <f t="shared" si="3"/>
        <v>#REF!</v>
      </c>
    </row>
    <row r="16" spans="1:10" x14ac:dyDescent="0.25">
      <c r="A16" s="12" t="s">
        <v>2</v>
      </c>
      <c r="B16" s="12" t="e">
        <f>#REF!</f>
        <v>#REF!</v>
      </c>
      <c r="D16" s="11" t="s">
        <v>14</v>
      </c>
      <c r="E16" s="19" t="s">
        <v>9</v>
      </c>
      <c r="G16" s="8">
        <f t="shared" si="0"/>
        <v>2027</v>
      </c>
      <c r="H16" s="8">
        <f t="shared" si="1"/>
        <v>1</v>
      </c>
      <c r="I16" s="17">
        <f t="shared" si="2"/>
        <v>0</v>
      </c>
      <c r="J16" s="22" t="e">
        <f t="shared" si="3"/>
        <v>#REF!</v>
      </c>
    </row>
    <row r="17" spans="1:10" x14ac:dyDescent="0.25">
      <c r="A17" s="12" t="s">
        <v>3</v>
      </c>
      <c r="B17" s="13" t="e">
        <f>#REF!</f>
        <v>#REF!</v>
      </c>
      <c r="D17" s="15" t="s">
        <v>33</v>
      </c>
      <c r="E17" s="16">
        <f>E7/E8</f>
        <v>0</v>
      </c>
      <c r="G17" s="9">
        <f t="shared" si="0"/>
        <v>2028</v>
      </c>
      <c r="H17" s="9">
        <f t="shared" si="1"/>
        <v>1</v>
      </c>
      <c r="I17" s="17">
        <f t="shared" si="2"/>
        <v>0</v>
      </c>
      <c r="J17" s="29" t="e">
        <f t="shared" si="3"/>
        <v>#REF!</v>
      </c>
    </row>
    <row r="18" spans="1:10" x14ac:dyDescent="0.25">
      <c r="A18" s="12" t="s">
        <v>4</v>
      </c>
      <c r="B18" s="12">
        <f>IF(B6=2,2.1, 1.1)</f>
        <v>1.1000000000000001</v>
      </c>
      <c r="G18" s="8">
        <f t="shared" si="0"/>
        <v>2029</v>
      </c>
      <c r="H18" s="8">
        <f t="shared" si="1"/>
        <v>1</v>
      </c>
      <c r="I18" s="17">
        <f t="shared" si="2"/>
        <v>0</v>
      </c>
      <c r="J18" s="22" t="e">
        <f t="shared" si="3"/>
        <v>#REF!</v>
      </c>
    </row>
    <row r="19" spans="1:10" x14ac:dyDescent="0.25">
      <c r="A19" s="12" t="s">
        <v>8</v>
      </c>
      <c r="B19" s="14" t="e">
        <f>#REF!</f>
        <v>#REF!</v>
      </c>
      <c r="G19" s="9">
        <f t="shared" si="0"/>
        <v>2030</v>
      </c>
      <c r="H19" s="9">
        <f t="shared" si="1"/>
        <v>1</v>
      </c>
      <c r="I19" s="17">
        <f t="shared" si="2"/>
        <v>0</v>
      </c>
      <c r="J19" s="29" t="e">
        <f t="shared" si="3"/>
        <v>#REF!</v>
      </c>
    </row>
    <row r="20" spans="1:10" x14ac:dyDescent="0.25">
      <c r="A20" s="12" t="s">
        <v>15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9"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9"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9"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9"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9" t="e">
        <f t="shared" si="4"/>
        <v>#REF!</v>
      </c>
    </row>
    <row r="51" spans="1:1" x14ac:dyDescent="0.25">
      <c r="A51" t="s">
        <v>10</v>
      </c>
    </row>
    <row r="52" spans="1:1" x14ac:dyDescent="0.25">
      <c r="A52" t="s">
        <v>12</v>
      </c>
    </row>
    <row r="53" spans="1:1" x14ac:dyDescent="0.25">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0</v>
      </c>
      <c r="D3" s="3" t="s">
        <v>22</v>
      </c>
      <c r="E3" s="4" t="s">
        <v>9</v>
      </c>
      <c r="G3" s="10" t="s">
        <v>13</v>
      </c>
      <c r="H3" s="10" t="s">
        <v>31</v>
      </c>
      <c r="I3" s="10" t="s">
        <v>40</v>
      </c>
      <c r="J3" s="10" t="s">
        <v>30</v>
      </c>
      <c r="K3" s="10" t="s">
        <v>41</v>
      </c>
    </row>
    <row r="4" spans="1:11" x14ac:dyDescent="0.25">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25">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25">
      <c r="A6" s="1" t="s">
        <v>27</v>
      </c>
      <c r="B6" s="2">
        <v>2</v>
      </c>
      <c r="D6" s="108" t="s">
        <v>24</v>
      </c>
      <c r="E6" s="109"/>
      <c r="G6" s="8">
        <f t="shared" si="2"/>
        <v>2017</v>
      </c>
      <c r="H6" s="25" t="e">
        <f t="shared" si="0"/>
        <v>#REF!</v>
      </c>
      <c r="I6" s="24" t="e">
        <f t="shared" si="3"/>
        <v>#REF!</v>
      </c>
      <c r="J6" s="25" t="e">
        <f t="shared" si="1"/>
        <v>#REF!</v>
      </c>
      <c r="K6" s="24" t="e">
        <f t="shared" si="4"/>
        <v>#REF!</v>
      </c>
    </row>
    <row r="7" spans="1:11" x14ac:dyDescent="0.25">
      <c r="A7" s="1" t="s">
        <v>37</v>
      </c>
      <c r="B7" s="18"/>
      <c r="D7" s="1" t="s">
        <v>23</v>
      </c>
      <c r="E7" s="5"/>
      <c r="G7" s="9">
        <f t="shared" si="2"/>
        <v>2018</v>
      </c>
      <c r="H7" s="25" t="e">
        <f t="shared" si="0"/>
        <v>#REF!</v>
      </c>
      <c r="I7" s="26" t="e">
        <f t="shared" si="3"/>
        <v>#REF!</v>
      </c>
      <c r="J7" s="25" t="e">
        <f t="shared" si="1"/>
        <v>#REF!</v>
      </c>
      <c r="K7" s="26" t="e">
        <f t="shared" si="4"/>
        <v>#REF!</v>
      </c>
    </row>
    <row r="8" spans="1:11" x14ac:dyDescent="0.25">
      <c r="A8" s="1" t="s">
        <v>38</v>
      </c>
      <c r="B8" s="18"/>
      <c r="D8" s="108" t="s">
        <v>25</v>
      </c>
      <c r="E8" s="109"/>
      <c r="G8" s="8">
        <f t="shared" si="2"/>
        <v>2019</v>
      </c>
      <c r="H8" s="25" t="e">
        <f t="shared" si="0"/>
        <v>#REF!</v>
      </c>
      <c r="I8" s="24" t="e">
        <f t="shared" si="3"/>
        <v>#REF!</v>
      </c>
      <c r="J8" s="25" t="e">
        <f t="shared" si="1"/>
        <v>#REF!</v>
      </c>
      <c r="K8" s="24" t="e">
        <f t="shared" si="4"/>
        <v>#REF!</v>
      </c>
    </row>
    <row r="9" spans="1:11" x14ac:dyDescent="0.25">
      <c r="D9" s="1" t="s">
        <v>28</v>
      </c>
      <c r="E9" s="5"/>
      <c r="G9" s="9">
        <f t="shared" si="2"/>
        <v>2020</v>
      </c>
      <c r="H9" s="25" t="e">
        <f t="shared" si="0"/>
        <v>#REF!</v>
      </c>
      <c r="I9" s="26" t="e">
        <f t="shared" si="3"/>
        <v>#REF!</v>
      </c>
      <c r="J9" s="25" t="e">
        <f t="shared" si="1"/>
        <v>#REF!</v>
      </c>
      <c r="K9" s="26" t="e">
        <f t="shared" si="4"/>
        <v>#REF!</v>
      </c>
    </row>
    <row r="10" spans="1:11" x14ac:dyDescent="0.25">
      <c r="A10" s="7" t="s">
        <v>17</v>
      </c>
      <c r="D10" s="1" t="s">
        <v>29</v>
      </c>
      <c r="E10" s="5"/>
      <c r="G10" s="8">
        <f t="shared" si="2"/>
        <v>2021</v>
      </c>
      <c r="H10" s="25" t="e">
        <f t="shared" si="0"/>
        <v>#REF!</v>
      </c>
      <c r="I10" s="24" t="e">
        <f t="shared" si="3"/>
        <v>#REF!</v>
      </c>
      <c r="J10" s="25" t="e">
        <f t="shared" si="1"/>
        <v>#REF!</v>
      </c>
      <c r="K10" s="24" t="e">
        <f t="shared" si="4"/>
        <v>#REF!</v>
      </c>
    </row>
    <row r="11" spans="1:11" x14ac:dyDescent="0.25">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25">
      <c r="A12" s="6" t="s">
        <v>16</v>
      </c>
      <c r="B12" s="28" t="e">
        <f>B11/B7</f>
        <v>#REF!</v>
      </c>
      <c r="G12" s="8">
        <f t="shared" si="2"/>
        <v>2023</v>
      </c>
      <c r="H12" s="25" t="e">
        <f t="shared" si="0"/>
        <v>#REF!</v>
      </c>
      <c r="I12" s="24" t="e">
        <f t="shared" si="3"/>
        <v>#REF!</v>
      </c>
      <c r="J12" s="25" t="e">
        <f t="shared" si="1"/>
        <v>#REF!</v>
      </c>
      <c r="K12" s="24" t="e">
        <f t="shared" si="4"/>
        <v>#REF!</v>
      </c>
    </row>
    <row r="13" spans="1:11" x14ac:dyDescent="0.25">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25">
      <c r="G14" s="8">
        <f>G13+1</f>
        <v>2025</v>
      </c>
      <c r="H14" s="25">
        <f t="shared" si="0"/>
        <v>0</v>
      </c>
      <c r="I14" s="24" t="e">
        <f t="shared" si="3"/>
        <v>#REF!</v>
      </c>
      <c r="J14" s="25">
        <f t="shared" si="1"/>
        <v>0</v>
      </c>
      <c r="K14" s="24" t="e">
        <f t="shared" si="4"/>
        <v>#REF!</v>
      </c>
    </row>
    <row r="15" spans="1:11" x14ac:dyDescent="0.25">
      <c r="A15" s="11" t="s">
        <v>1</v>
      </c>
      <c r="G15" s="9">
        <f t="shared" si="2"/>
        <v>2026</v>
      </c>
      <c r="H15" s="25">
        <f t="shared" si="0"/>
        <v>0</v>
      </c>
      <c r="I15" s="26" t="e">
        <f t="shared" si="3"/>
        <v>#REF!</v>
      </c>
      <c r="J15" s="25">
        <f t="shared" si="1"/>
        <v>0</v>
      </c>
      <c r="K15" s="26" t="e">
        <f t="shared" si="4"/>
        <v>#REF!</v>
      </c>
    </row>
    <row r="16" spans="1:11" x14ac:dyDescent="0.25">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25">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25">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25">
      <c r="A19" s="12" t="s">
        <v>21</v>
      </c>
      <c r="B19" s="31" t="e">
        <f>IF($B$6=2,#REF!,0)</f>
        <v>#REF!</v>
      </c>
      <c r="G19" s="9">
        <f t="shared" si="2"/>
        <v>2030</v>
      </c>
      <c r="H19" s="25">
        <f t="shared" si="0"/>
        <v>0</v>
      </c>
      <c r="I19" s="26" t="e">
        <f t="shared" si="3"/>
        <v>#REF!</v>
      </c>
      <c r="J19" s="25">
        <f t="shared" si="1"/>
        <v>0</v>
      </c>
      <c r="K19" s="26" t="e">
        <f t="shared" si="4"/>
        <v>#REF!</v>
      </c>
    </row>
    <row r="20" spans="1:11" x14ac:dyDescent="0.25">
      <c r="A20" s="12" t="s">
        <v>44</v>
      </c>
      <c r="B20" s="23" t="e">
        <f>#REF!</f>
        <v>#REF!</v>
      </c>
      <c r="G20" s="8">
        <f t="shared" si="2"/>
        <v>2031</v>
      </c>
      <c r="H20" s="25">
        <f t="shared" si="0"/>
        <v>0</v>
      </c>
      <c r="I20" s="24" t="e">
        <f t="shared" si="3"/>
        <v>#REF!</v>
      </c>
      <c r="J20" s="25">
        <f t="shared" si="1"/>
        <v>0</v>
      </c>
      <c r="K20" s="24" t="e">
        <f t="shared" si="4"/>
        <v>#REF!</v>
      </c>
    </row>
    <row r="21" spans="1:11" x14ac:dyDescent="0.25">
      <c r="A21" s="12" t="s">
        <v>45</v>
      </c>
      <c r="B21" s="23" t="e">
        <f>#REF!</f>
        <v>#REF!</v>
      </c>
      <c r="G21" s="9">
        <f t="shared" si="2"/>
        <v>2032</v>
      </c>
      <c r="H21" s="25">
        <f t="shared" si="0"/>
        <v>0</v>
      </c>
      <c r="I21" s="26" t="e">
        <f t="shared" si="3"/>
        <v>#REF!</v>
      </c>
      <c r="J21" s="25">
        <f t="shared" si="1"/>
        <v>0</v>
      </c>
      <c r="K21" s="26" t="e">
        <f t="shared" si="4"/>
        <v>#REF!</v>
      </c>
    </row>
    <row r="22" spans="1:11" x14ac:dyDescent="0.25">
      <c r="A22" s="12" t="s">
        <v>15</v>
      </c>
      <c r="B22" s="12">
        <v>260</v>
      </c>
      <c r="G22" s="8">
        <f t="shared" si="2"/>
        <v>2033</v>
      </c>
      <c r="H22" s="25">
        <f t="shared" si="0"/>
        <v>0</v>
      </c>
      <c r="I22" s="24" t="e">
        <f t="shared" si="3"/>
        <v>#REF!</v>
      </c>
      <c r="J22" s="25">
        <f t="shared" si="1"/>
        <v>0</v>
      </c>
      <c r="K22" s="24" t="e">
        <f t="shared" si="4"/>
        <v>#REF!</v>
      </c>
    </row>
    <row r="23" spans="1:11" x14ac:dyDescent="0.25">
      <c r="G23" s="9">
        <f t="shared" si="2"/>
        <v>2034</v>
      </c>
      <c r="H23" s="25">
        <f t="shared" si="0"/>
        <v>0</v>
      </c>
      <c r="I23" s="26" t="e">
        <f t="shared" si="3"/>
        <v>#REF!</v>
      </c>
      <c r="J23" s="25">
        <f t="shared" si="1"/>
        <v>0</v>
      </c>
      <c r="K23" s="26" t="e">
        <f t="shared" si="4"/>
        <v>#REF!</v>
      </c>
    </row>
    <row r="24" spans="1:11" x14ac:dyDescent="0.25">
      <c r="G24" s="8">
        <f t="shared" si="2"/>
        <v>2035</v>
      </c>
      <c r="H24" s="25">
        <f t="shared" si="0"/>
        <v>0</v>
      </c>
      <c r="I24" s="24" t="e">
        <f t="shared" si="3"/>
        <v>#REF!</v>
      </c>
      <c r="J24" s="25">
        <f t="shared" si="1"/>
        <v>0</v>
      </c>
      <c r="K24" s="24" t="e">
        <f t="shared" si="4"/>
        <v>#REF!</v>
      </c>
    </row>
    <row r="25" spans="1:11" x14ac:dyDescent="0.25">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25">
      <c r="G26" s="8">
        <f t="shared" si="2"/>
        <v>2037</v>
      </c>
      <c r="H26" s="25">
        <f t="shared" si="5"/>
        <v>0</v>
      </c>
      <c r="I26" s="24" t="e">
        <f t="shared" si="6"/>
        <v>#REF!</v>
      </c>
      <c r="J26" s="25">
        <f t="shared" si="7"/>
        <v>0</v>
      </c>
      <c r="K26" s="24" t="e">
        <f t="shared" si="8"/>
        <v>#REF!</v>
      </c>
    </row>
    <row r="27" spans="1:11" x14ac:dyDescent="0.25">
      <c r="G27" s="9">
        <f t="shared" si="2"/>
        <v>2038</v>
      </c>
      <c r="H27" s="25">
        <f t="shared" si="5"/>
        <v>0</v>
      </c>
      <c r="I27" s="26" t="e">
        <f t="shared" si="6"/>
        <v>#REF!</v>
      </c>
      <c r="J27" s="25">
        <f t="shared" si="7"/>
        <v>0</v>
      </c>
      <c r="K27" s="26" t="e">
        <f t="shared" si="8"/>
        <v>#REF!</v>
      </c>
    </row>
    <row r="28" spans="1:11" x14ac:dyDescent="0.25">
      <c r="G28" s="8">
        <f t="shared" si="2"/>
        <v>2039</v>
      </c>
      <c r="H28" s="25">
        <f t="shared" si="5"/>
        <v>0</v>
      </c>
      <c r="I28" s="24" t="e">
        <f t="shared" si="6"/>
        <v>#REF!</v>
      </c>
      <c r="J28" s="25">
        <f t="shared" si="7"/>
        <v>0</v>
      </c>
      <c r="K28" s="24" t="e">
        <f t="shared" si="8"/>
        <v>#REF!</v>
      </c>
    </row>
    <row r="29" spans="1:11" x14ac:dyDescent="0.25">
      <c r="G29" s="9">
        <f t="shared" si="2"/>
        <v>2040</v>
      </c>
      <c r="H29" s="25">
        <f>IF($G29&lt;($G$4+$E$5),$E$17,0)</f>
        <v>0</v>
      </c>
      <c r="I29" s="26" t="e">
        <f t="shared" si="6"/>
        <v>#REF!</v>
      </c>
      <c r="J29" s="25">
        <f>IF($G29&lt;($G$4+$E$5),$E$18,0)</f>
        <v>0</v>
      </c>
      <c r="K29" s="26" t="e">
        <f t="shared" si="8"/>
        <v>#REF!</v>
      </c>
    </row>
    <row r="31" spans="1:11" x14ac:dyDescent="0.25">
      <c r="A31" s="20"/>
    </row>
    <row r="53" spans="1:1" x14ac:dyDescent="0.25">
      <c r="A53" t="s">
        <v>10</v>
      </c>
    </row>
    <row r="54" spans="1:1" x14ac:dyDescent="0.25">
      <c r="A54" t="s">
        <v>12</v>
      </c>
    </row>
    <row r="55" spans="1:1" x14ac:dyDescent="0.25">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zoomScale="115" zoomScaleNormal="115" workbookViewId="0">
      <selection activeCell="D14" sqref="D14"/>
    </sheetView>
  </sheetViews>
  <sheetFormatPr defaultColWidth="9.140625" defaultRowHeight="15" x14ac:dyDescent="0.25"/>
  <cols>
    <col min="1" max="1" width="9.140625" style="41"/>
    <col min="2" max="2" width="41.140625" style="41" customWidth="1"/>
    <col min="3" max="3" width="12.140625" style="41" customWidth="1"/>
    <col min="4" max="4" width="12.85546875" style="41" customWidth="1"/>
    <col min="5" max="5" width="5.85546875" style="41" customWidth="1"/>
    <col min="6" max="6" width="23.85546875" style="41" customWidth="1"/>
    <col min="7" max="7" width="19.140625" style="41" customWidth="1"/>
    <col min="8" max="8" width="14.140625" style="41" customWidth="1"/>
    <col min="9" max="9" width="13.7109375" style="41" customWidth="1"/>
    <col min="10" max="10" width="12" style="49" customWidth="1"/>
    <col min="11" max="12" width="9.140625" style="41"/>
    <col min="13" max="13" width="11.5703125" style="41" bestFit="1" customWidth="1"/>
    <col min="14" max="16384" width="9.140625" style="41"/>
  </cols>
  <sheetData>
    <row r="2" spans="2:19" ht="18.75" x14ac:dyDescent="0.25">
      <c r="B2" s="42" t="s">
        <v>47</v>
      </c>
      <c r="C2" s="43"/>
      <c r="D2" s="43"/>
      <c r="E2" s="43"/>
      <c r="F2" s="43"/>
    </row>
    <row r="3" spans="2:19" x14ac:dyDescent="0.25">
      <c r="B3" s="48"/>
      <c r="C3" s="48"/>
      <c r="D3" s="48"/>
    </row>
    <row r="4" spans="2:19" x14ac:dyDescent="0.25">
      <c r="B4" s="113" t="s">
        <v>0</v>
      </c>
      <c r="C4" s="114"/>
      <c r="D4" s="48"/>
      <c r="E4" s="44"/>
      <c r="F4" s="41" t="s">
        <v>113</v>
      </c>
    </row>
    <row r="5" spans="2:19" x14ac:dyDescent="0.25">
      <c r="B5" s="66" t="s">
        <v>54</v>
      </c>
      <c r="C5" s="60" t="s">
        <v>351</v>
      </c>
      <c r="D5" s="45"/>
      <c r="E5" s="47"/>
      <c r="F5" s="41" t="s">
        <v>180</v>
      </c>
    </row>
    <row r="6" spans="2:19" x14ac:dyDescent="0.25">
      <c r="B6" s="66" t="s">
        <v>52</v>
      </c>
      <c r="C6" s="60" t="s">
        <v>191</v>
      </c>
      <c r="D6" s="45"/>
      <c r="E6" s="46"/>
      <c r="F6" s="41" t="s">
        <v>114</v>
      </c>
    </row>
    <row r="7" spans="2:19" ht="30" x14ac:dyDescent="0.25">
      <c r="B7" s="66" t="s">
        <v>53</v>
      </c>
      <c r="C7" s="60" t="s">
        <v>188</v>
      </c>
      <c r="D7" s="45"/>
    </row>
    <row r="8" spans="2:19" ht="14.45" customHeight="1" x14ac:dyDescent="0.25">
      <c r="B8" s="66" t="s">
        <v>55</v>
      </c>
      <c r="C8" s="60" t="s">
        <v>351</v>
      </c>
      <c r="D8" s="45"/>
      <c r="E8" s="115" t="s">
        <v>181</v>
      </c>
      <c r="F8" s="115"/>
    </row>
    <row r="9" spans="2:19" x14ac:dyDescent="0.25">
      <c r="B9" s="66" t="s">
        <v>49</v>
      </c>
      <c r="C9" s="60" t="s">
        <v>352</v>
      </c>
      <c r="D9" s="45"/>
      <c r="E9" s="115"/>
      <c r="F9" s="115"/>
    </row>
    <row r="10" spans="2:19" x14ac:dyDescent="0.25">
      <c r="B10" s="66" t="s">
        <v>50</v>
      </c>
      <c r="C10" s="60" t="s">
        <v>353</v>
      </c>
      <c r="D10" s="45"/>
      <c r="E10" s="115"/>
      <c r="F10" s="115"/>
    </row>
    <row r="11" spans="2:19" x14ac:dyDescent="0.25">
      <c r="B11" s="66" t="s">
        <v>51</v>
      </c>
      <c r="C11" s="60">
        <v>0.8</v>
      </c>
      <c r="D11" s="72"/>
      <c r="E11" s="115"/>
      <c r="F11" s="115"/>
      <c r="N11" s="112"/>
      <c r="O11" s="112"/>
      <c r="P11" s="112"/>
      <c r="Q11" s="112"/>
      <c r="R11" s="112"/>
      <c r="S11" s="112"/>
    </row>
    <row r="12" spans="2:19" ht="45" x14ac:dyDescent="0.25">
      <c r="B12" s="66" t="s">
        <v>207</v>
      </c>
      <c r="C12" s="60"/>
      <c r="D12" s="45"/>
      <c r="E12" s="71"/>
      <c r="F12" s="71"/>
    </row>
    <row r="13" spans="2:19" ht="30" x14ac:dyDescent="0.25">
      <c r="B13" s="66" t="s">
        <v>184</v>
      </c>
      <c r="C13" s="60" t="s">
        <v>327</v>
      </c>
      <c r="D13" s="45"/>
      <c r="E13" s="71"/>
      <c r="F13" s="71"/>
    </row>
    <row r="14" spans="2:19" x14ac:dyDescent="0.25">
      <c r="B14" s="48"/>
      <c r="C14" s="45"/>
      <c r="D14" s="45"/>
    </row>
    <row r="15" spans="2:19" x14ac:dyDescent="0.25">
      <c r="B15" s="48"/>
      <c r="C15" s="45"/>
      <c r="D15" s="45"/>
      <c r="M15" s="59"/>
      <c r="N15" s="59"/>
    </row>
    <row r="16" spans="2:19" x14ac:dyDescent="0.25">
      <c r="B16" s="113" t="s">
        <v>46</v>
      </c>
      <c r="C16" s="114"/>
      <c r="D16" s="73"/>
      <c r="M16" s="59"/>
      <c r="N16" s="59"/>
    </row>
    <row r="17" spans="2:14" x14ac:dyDescent="0.25">
      <c r="B17" s="66" t="s">
        <v>218</v>
      </c>
      <c r="C17" s="74">
        <v>6481</v>
      </c>
      <c r="D17" s="75"/>
      <c r="F17" s="59"/>
      <c r="H17" s="53"/>
      <c r="M17" s="59"/>
      <c r="N17" s="59"/>
    </row>
    <row r="18" spans="2:14" x14ac:dyDescent="0.25">
      <c r="B18" s="107" t="s">
        <v>219</v>
      </c>
      <c r="C18" s="76">
        <v>0</v>
      </c>
      <c r="D18" s="48"/>
      <c r="F18" s="59"/>
      <c r="H18" s="59"/>
      <c r="M18" s="59"/>
      <c r="N18" s="59"/>
    </row>
    <row r="19" spans="2:14" x14ac:dyDescent="0.25">
      <c r="B19" s="48"/>
      <c r="C19" s="48"/>
      <c r="D19" s="48"/>
      <c r="H19" s="53"/>
      <c r="M19" s="59"/>
      <c r="N19" s="59"/>
    </row>
    <row r="20" spans="2:14" x14ac:dyDescent="0.25">
      <c r="B20" s="48"/>
      <c r="C20" s="48"/>
      <c r="D20" s="48"/>
      <c r="H20" s="53"/>
      <c r="M20" s="59"/>
      <c r="N20" s="59"/>
    </row>
    <row r="21" spans="2:14" ht="19.5" thickBot="1" x14ac:dyDescent="0.3">
      <c r="B21" s="78" t="s">
        <v>48</v>
      </c>
      <c r="C21" s="48"/>
      <c r="D21" s="48"/>
      <c r="M21" s="59"/>
      <c r="N21" s="59"/>
    </row>
    <row r="22" spans="2:14" x14ac:dyDescent="0.25">
      <c r="B22" s="110" t="s">
        <v>209</v>
      </c>
      <c r="C22" s="111"/>
      <c r="M22" s="59"/>
      <c r="N22" s="59"/>
    </row>
    <row r="23" spans="2:14" ht="30" x14ac:dyDescent="0.25">
      <c r="B23" s="68"/>
      <c r="C23" s="69" t="s">
        <v>210</v>
      </c>
      <c r="M23" s="59"/>
      <c r="N23" s="59"/>
    </row>
    <row r="24" spans="2:14" x14ac:dyDescent="0.25">
      <c r="B24" s="68" t="s">
        <v>211</v>
      </c>
      <c r="C24" s="77">
        <f>'Preventable Crash data'!$C$24</f>
        <v>0</v>
      </c>
      <c r="M24" s="59"/>
      <c r="N24" s="59"/>
    </row>
    <row r="25" spans="2:14" ht="15.75" thickBot="1" x14ac:dyDescent="0.3">
      <c r="B25" s="70" t="s">
        <v>212</v>
      </c>
      <c r="C25" s="77">
        <f>'Preventable Crash data'!$C$25</f>
        <v>10.568299750799492</v>
      </c>
    </row>
    <row r="26" spans="2:14" x14ac:dyDescent="0.25">
      <c r="B26" s="48"/>
      <c r="C26" s="48"/>
      <c r="D26" s="48"/>
    </row>
    <row r="27" spans="2:14" x14ac:dyDescent="0.25">
      <c r="B27" s="48"/>
      <c r="C27" s="48"/>
      <c r="D27" s="48"/>
    </row>
    <row r="28" spans="2:14" x14ac:dyDescent="0.25">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ColWidth="8.85546875" defaultRowHeight="15" x14ac:dyDescent="0.25"/>
  <cols>
    <col min="1" max="1" width="8.85546875" style="86"/>
    <col min="2" max="2" width="27.7109375" style="86" bestFit="1" customWidth="1"/>
    <col min="3" max="3" width="15" style="86" customWidth="1"/>
    <col min="4" max="4" width="17.140625" style="86" customWidth="1"/>
    <col min="5" max="5" width="16.42578125" style="86" customWidth="1"/>
    <col min="6" max="6" width="2.85546875" style="86" customWidth="1"/>
    <col min="7" max="7" width="27.5703125" style="86" customWidth="1"/>
    <col min="8" max="8" width="14.140625" style="86" customWidth="1"/>
    <col min="9" max="9" width="15.140625" style="86" bestFit="1" customWidth="1"/>
    <col min="10" max="10" width="16.42578125" style="86" bestFit="1" customWidth="1"/>
    <col min="11" max="11" width="9.7109375" style="86" customWidth="1"/>
    <col min="12" max="12" width="30.140625" style="86" customWidth="1"/>
    <col min="13" max="13" width="12" style="86" customWidth="1"/>
    <col min="14" max="15" width="15.28515625" style="86" customWidth="1"/>
    <col min="16" max="16" width="12.7109375" style="86" customWidth="1"/>
    <col min="17" max="17" width="4.85546875" style="86" customWidth="1"/>
    <col min="18" max="18" width="23.5703125" style="86" bestFit="1" customWidth="1"/>
    <col min="19" max="19" width="19.42578125" style="86" bestFit="1" customWidth="1"/>
    <col min="20" max="16384" width="8.85546875" style="86"/>
  </cols>
  <sheetData>
    <row r="1" spans="2:19" ht="33.75" customHeight="1" x14ac:dyDescent="0.25">
      <c r="B1" s="54"/>
      <c r="C1" s="120" t="s">
        <v>182</v>
      </c>
      <c r="D1" s="120"/>
      <c r="E1" s="121" t="s">
        <v>216</v>
      </c>
      <c r="F1" s="122"/>
      <c r="G1" s="123"/>
    </row>
    <row r="3" spans="2:19" x14ac:dyDescent="0.25">
      <c r="B3" s="118" t="s">
        <v>179</v>
      </c>
      <c r="C3" s="119"/>
      <c r="D3" s="119"/>
      <c r="E3" s="119"/>
      <c r="G3" s="118" t="s">
        <v>163</v>
      </c>
      <c r="H3" s="119"/>
      <c r="I3" s="119"/>
      <c r="J3" s="87"/>
      <c r="L3" s="118" t="s">
        <v>185</v>
      </c>
      <c r="M3" s="119"/>
      <c r="N3" s="119"/>
      <c r="O3" s="87"/>
    </row>
    <row r="4" spans="2:19" s="90" customFormat="1" ht="75" x14ac:dyDescent="0.25">
      <c r="B4" s="88" t="s">
        <v>217</v>
      </c>
      <c r="C4" s="89" t="s">
        <v>178</v>
      </c>
      <c r="D4" s="88" t="s">
        <v>173</v>
      </c>
      <c r="E4" s="88" t="s">
        <v>220</v>
      </c>
      <c r="G4" s="88" t="s">
        <v>217</v>
      </c>
      <c r="H4" s="89" t="s">
        <v>177</v>
      </c>
      <c r="I4" s="88" t="s">
        <v>173</v>
      </c>
      <c r="J4" s="88" t="s">
        <v>220</v>
      </c>
      <c r="L4" s="88" t="s">
        <v>208</v>
      </c>
      <c r="M4" s="89" t="s">
        <v>186</v>
      </c>
      <c r="N4" s="88" t="s">
        <v>173</v>
      </c>
      <c r="O4" s="88" t="s">
        <v>220</v>
      </c>
      <c r="R4" s="88" t="s">
        <v>206</v>
      </c>
      <c r="S4" s="88" t="s">
        <v>205</v>
      </c>
    </row>
    <row r="5" spans="2:19" x14ac:dyDescent="0.25">
      <c r="B5" s="54" t="s">
        <v>117</v>
      </c>
      <c r="C5" s="81">
        <f>(SUMIFS('Raw Crash data'!Z:Z,'Raw Crash data'!Q:Q,$R$5)+SUMIFS('Raw Crash data'!Z:Z,'Raw Crash data'!Q:Q,$R$6))</f>
        <v>0</v>
      </c>
      <c r="D5" s="82">
        <v>0</v>
      </c>
      <c r="E5" s="83">
        <f>($C5*100000000)/('Inputs &amp; Outputs'!$C$11*'Inputs &amp; Outputs'!$C$17*365*5)</f>
        <v>0</v>
      </c>
      <c r="G5" s="54" t="s">
        <v>117</v>
      </c>
      <c r="H5" s="81">
        <f>SUMIFS('Raw Crash data'!Z:Z,'Raw Crash data'!Q:Q,$S$5)+SUMIFS('Raw Crash data'!Z:Z,'Raw Crash data'!Q:Q,$S$6)</f>
        <v>0</v>
      </c>
      <c r="I5" s="82">
        <f>$H5/5</f>
        <v>0</v>
      </c>
      <c r="J5" s="83">
        <f>($H5*100000000)/('Inputs &amp; Outputs'!$C$11*'Inputs &amp; Outputs'!$C$17*365*5)</f>
        <v>0</v>
      </c>
      <c r="L5" s="54" t="s">
        <v>117</v>
      </c>
      <c r="M5" s="81">
        <f t="shared" ref="M5:M20" si="0">C5+H5</f>
        <v>0</v>
      </c>
      <c r="N5" s="82">
        <f>$M5/5</f>
        <v>0</v>
      </c>
      <c r="O5" s="83">
        <f>($M5*100000000)/('Inputs &amp; Outputs'!$C$11*'Inputs &amp; Outputs'!$C$17*365*5)</f>
        <v>0</v>
      </c>
      <c r="R5" s="91" t="s">
        <v>204</v>
      </c>
      <c r="S5" s="91" t="s">
        <v>203</v>
      </c>
    </row>
    <row r="6" spans="2:19" x14ac:dyDescent="0.25">
      <c r="B6" s="54" t="s">
        <v>164</v>
      </c>
      <c r="C6" s="81">
        <f>(SUMIFS('Raw Crash data'!AA:AA,'Raw Crash data'!Q:Q,$R$5)+SUMIFS('Raw Crash data'!AA:AA,'Raw Crash data'!Q:Q,$R$6))</f>
        <v>0</v>
      </c>
      <c r="D6" s="82">
        <f t="shared" ref="D6:D20" si="1">$C6/5</f>
        <v>0</v>
      </c>
      <c r="E6" s="83">
        <f>($C6*100000000)/('Inputs &amp; Outputs'!$C$11*'Inputs &amp; Outputs'!$C$17*365*5)</f>
        <v>0</v>
      </c>
      <c r="G6" s="54" t="s">
        <v>164</v>
      </c>
      <c r="H6" s="81">
        <f>(SUMIFS('Raw Crash data'!AA:AA,'Raw Crash data'!Q:Q,$S$5)+SUMIFS('Raw Crash data'!AA:AA,'Raw Crash data'!Q:Q,$S$8))</f>
        <v>1</v>
      </c>
      <c r="I6" s="82">
        <f t="shared" ref="I6:I20" si="2">$H6/5</f>
        <v>0.2</v>
      </c>
      <c r="J6" s="83">
        <f>($H6*100000000)/('Inputs &amp; Outputs'!$C$11*'Inputs &amp; Outputs'!$C$17*365*5)</f>
        <v>10.568299750799492</v>
      </c>
      <c r="L6" s="54" t="s">
        <v>164</v>
      </c>
      <c r="M6" s="81">
        <f t="shared" si="0"/>
        <v>1</v>
      </c>
      <c r="N6" s="82">
        <f t="shared" ref="N6:N20" si="3">$M6/5</f>
        <v>0.2</v>
      </c>
      <c r="O6" s="83">
        <f>($M6*100000000)/('Inputs &amp; Outputs'!$C$11*'Inputs &amp; Outputs'!$C$17*365*5)</f>
        <v>10.568299750799492</v>
      </c>
      <c r="R6" s="91" t="s">
        <v>202</v>
      </c>
      <c r="S6" s="91" t="s">
        <v>201</v>
      </c>
    </row>
    <row r="7" spans="2:19" x14ac:dyDescent="0.25">
      <c r="B7" s="54" t="s">
        <v>165</v>
      </c>
      <c r="C7" s="81">
        <f>(SUMIFS('Raw Crash data'!AB:AB,'Raw Crash data'!Q:Q,$R$5)+SUMIFS('Raw Crash data'!AB:AB,'Raw Crash data'!Q:Q,$R$6))</f>
        <v>0</v>
      </c>
      <c r="D7" s="82">
        <f>$C7/5</f>
        <v>0</v>
      </c>
      <c r="E7" s="83">
        <f>($C7*100000000)/('Inputs &amp; Outputs'!$C$11*'Inputs &amp; Outputs'!$C$17*365*5)</f>
        <v>0</v>
      </c>
      <c r="G7" s="54" t="s">
        <v>165</v>
      </c>
      <c r="H7" s="81">
        <f>(SUMIFS('Raw Crash data'!AB:AB,'Raw Crash data'!Q:Q,$S$5)+SUMIFS('Raw Crash data'!AB:AB,'Raw Crash data'!Q:Q,$S$6))</f>
        <v>8</v>
      </c>
      <c r="I7" s="82">
        <f t="shared" si="2"/>
        <v>1.6</v>
      </c>
      <c r="J7" s="83">
        <f>($H7*100000000)/('Inputs &amp; Outputs'!$C$11*'Inputs &amp; Outputs'!$C$17*365*5)</f>
        <v>84.546398006395933</v>
      </c>
      <c r="L7" s="54" t="s">
        <v>165</v>
      </c>
      <c r="M7" s="81">
        <f t="shared" si="0"/>
        <v>8</v>
      </c>
      <c r="N7" s="82">
        <f t="shared" si="3"/>
        <v>1.6</v>
      </c>
      <c r="O7" s="83">
        <f>($M7*100000000)/('Inputs &amp; Outputs'!$C$11*'Inputs &amp; Outputs'!$C$17*365*5)</f>
        <v>84.546398006395933</v>
      </c>
    </row>
    <row r="8" spans="2:19" x14ac:dyDescent="0.25">
      <c r="B8" s="54" t="s">
        <v>166</v>
      </c>
      <c r="C8" s="81">
        <f>(SUMIFS('Raw Crash data'!AC:AC,'Raw Crash data'!Q:Q,$R$5)+SUMIFS('Raw Crash data'!AC:AC,'Raw Crash data'!Q:Q,$R$6))</f>
        <v>10</v>
      </c>
      <c r="D8" s="82">
        <f t="shared" si="1"/>
        <v>2</v>
      </c>
      <c r="E8" s="83">
        <f>($C8*100000000)/('Inputs &amp; Outputs'!$C$11*'Inputs &amp; Outputs'!$C$17*365*5)</f>
        <v>105.68299750799491</v>
      </c>
      <c r="G8" s="54" t="s">
        <v>166</v>
      </c>
      <c r="H8" s="81">
        <f>(SUMIFS('Raw Crash data'!AC:AC,'Raw Crash data'!Q:Q,$S$5)+SUMIFS('Raw Crash data'!AC:AC,'Raw Crash data'!Q:Q,$S$6))</f>
        <v>13</v>
      </c>
      <c r="I8" s="82">
        <f t="shared" si="2"/>
        <v>2.6</v>
      </c>
      <c r="J8" s="83">
        <f>($H8*100000000)/('Inputs &amp; Outputs'!$C$11*'Inputs &amp; Outputs'!$C$17*365*5)</f>
        <v>137.3878967603934</v>
      </c>
      <c r="L8" s="54" t="s">
        <v>166</v>
      </c>
      <c r="M8" s="81">
        <f t="shared" si="0"/>
        <v>23</v>
      </c>
      <c r="N8" s="82">
        <f t="shared" si="3"/>
        <v>4.5999999999999996</v>
      </c>
      <c r="O8" s="83">
        <f>($M8*100000000)/('Inputs &amp; Outputs'!$C$11*'Inputs &amp; Outputs'!$C$17*365*5)</f>
        <v>243.07089426838832</v>
      </c>
    </row>
    <row r="9" spans="2:19" x14ac:dyDescent="0.25">
      <c r="B9" s="54" t="s">
        <v>118</v>
      </c>
      <c r="C9" s="81">
        <f>(SUMIFS('Raw Crash data'!AG:AG,'Raw Crash data'!Q:Q,$R$5)+SUMIFS('Raw Crash data'!AG:AG,'Raw Crash data'!Q:Q,$R$6))</f>
        <v>0</v>
      </c>
      <c r="D9" s="82">
        <f t="shared" si="1"/>
        <v>0</v>
      </c>
      <c r="E9" s="83">
        <f>($C9*100000000)/('Inputs &amp; Outputs'!$C$11*'Inputs &amp; Outputs'!$C$17*365*5)</f>
        <v>0</v>
      </c>
      <c r="G9" s="54" t="s">
        <v>118</v>
      </c>
      <c r="H9" s="81">
        <f>(SUMIFS('Raw Crash data'!AG:AG,'Raw Crash data'!Q:Q,$S$5)+SUMIFS('Raw Crash data'!AG:AG,'Raw Crash data'!Q:Q,$S$6))</f>
        <v>0</v>
      </c>
      <c r="I9" s="82">
        <f t="shared" si="2"/>
        <v>0</v>
      </c>
      <c r="J9" s="83">
        <f>($H9*100000000)/('Inputs &amp; Outputs'!$C$11*'Inputs &amp; Outputs'!$C$17*365*5)</f>
        <v>0</v>
      </c>
      <c r="L9" s="54" t="s">
        <v>118</v>
      </c>
      <c r="M9" s="81">
        <f t="shared" si="0"/>
        <v>0</v>
      </c>
      <c r="N9" s="82">
        <f t="shared" si="3"/>
        <v>0</v>
      </c>
      <c r="O9" s="83">
        <f>($M9*100000000)/('Inputs &amp; Outputs'!$C$11*'Inputs &amp; Outputs'!$C$17*365*5)</f>
        <v>0</v>
      </c>
    </row>
    <row r="10" spans="2:19" x14ac:dyDescent="0.25">
      <c r="B10" s="54" t="s">
        <v>168</v>
      </c>
      <c r="C10" s="81">
        <f>(SUMIFS('Raw Crash data'!AH:AH,'Raw Crash data'!Q:Q,$R$5)+SUMIFS('Raw Crash data'!AH:AH,'Raw Crash data'!Q:Q,$R$6))</f>
        <v>0</v>
      </c>
      <c r="D10" s="82">
        <f t="shared" si="1"/>
        <v>0</v>
      </c>
      <c r="E10" s="83">
        <f>($C10*100000000)/('Inputs &amp; Outputs'!$C$11*'Inputs &amp; Outputs'!$C$17*365*5)</f>
        <v>0</v>
      </c>
      <c r="G10" s="54" t="s">
        <v>168</v>
      </c>
      <c r="H10" s="81">
        <f>(SUMIFS('Raw Crash data'!AH:AH,'Raw Crash data'!Q:Q,$S$5)+SUMIFS('Raw Crash data'!AH:AH,'Raw Crash data'!Q:Q,$S$6))</f>
        <v>0</v>
      </c>
      <c r="I10" s="82">
        <f t="shared" si="2"/>
        <v>0</v>
      </c>
      <c r="J10" s="83">
        <f>($H10*100000000)/('Inputs &amp; Outputs'!$C$11*'Inputs &amp; Outputs'!$C$17*365*5)</f>
        <v>0</v>
      </c>
      <c r="L10" s="54" t="s">
        <v>168</v>
      </c>
      <c r="M10" s="81">
        <f t="shared" si="0"/>
        <v>0</v>
      </c>
      <c r="N10" s="82">
        <f t="shared" si="3"/>
        <v>0</v>
      </c>
      <c r="O10" s="83">
        <f>($M10*100000000)/('Inputs &amp; Outputs'!$C$11*'Inputs &amp; Outputs'!$C$17*365*5)</f>
        <v>0</v>
      </c>
    </row>
    <row r="11" spans="2:19" x14ac:dyDescent="0.25">
      <c r="B11" s="54" t="s">
        <v>167</v>
      </c>
      <c r="C11" s="81">
        <f>(SUMIFS('Raw Crash data'!AI:AI,'Raw Crash data'!Q:Q,$R$5)+SUMIFS('Raw Crash data'!AI:AI,'Raw Crash data'!Q:Q,$R$6))</f>
        <v>0</v>
      </c>
      <c r="D11" s="82">
        <f t="shared" si="1"/>
        <v>0</v>
      </c>
      <c r="E11" s="83">
        <f>($C11*100000000)/('Inputs &amp; Outputs'!$C$11*'Inputs &amp; Outputs'!$C$17*365*5)</f>
        <v>0</v>
      </c>
      <c r="G11" s="54" t="s">
        <v>167</v>
      </c>
      <c r="H11" s="81">
        <f>(SUMIFS('Raw Crash data'!AI:AI,'Raw Crash data'!Q:Q,$S$5)+SUMIFS('Raw Crash data'!AI:AI,'Raw Crash data'!Q:Q,$S$6))</f>
        <v>0</v>
      </c>
      <c r="I11" s="82">
        <f t="shared" si="2"/>
        <v>0</v>
      </c>
      <c r="J11" s="83">
        <f>($H11*100000000)/('Inputs &amp; Outputs'!$C$11*'Inputs &amp; Outputs'!$C$17*365*5)</f>
        <v>0</v>
      </c>
      <c r="L11" s="54" t="s">
        <v>167</v>
      </c>
      <c r="M11" s="81">
        <f t="shared" si="0"/>
        <v>0</v>
      </c>
      <c r="N11" s="82">
        <f t="shared" si="3"/>
        <v>0</v>
      </c>
      <c r="O11" s="83">
        <f>($M11*100000000)/('Inputs &amp; Outputs'!$C$11*'Inputs &amp; Outputs'!$C$17*365*5)</f>
        <v>0</v>
      </c>
    </row>
    <row r="12" spans="2:19" x14ac:dyDescent="0.25">
      <c r="B12" s="54" t="s">
        <v>169</v>
      </c>
      <c r="C12" s="81">
        <f>(SUMIFS('Raw Crash data'!AJ:AJ,'Raw Crash data'!Q:Q,$R$5)+SUMIFS('Raw Crash data'!AJ:AJ,'Raw Crash data'!Q:Q,$R$6))</f>
        <v>0</v>
      </c>
      <c r="D12" s="82">
        <f t="shared" si="1"/>
        <v>0</v>
      </c>
      <c r="E12" s="83">
        <f>($C12*100000000)/('Inputs &amp; Outputs'!$C$11*'Inputs &amp; Outputs'!$C$17*365*5)</f>
        <v>0</v>
      </c>
      <c r="G12" s="54" t="s">
        <v>169</v>
      </c>
      <c r="H12" s="81">
        <f>(SUMIFS('Raw Crash data'!AJ:AJ,'Raw Crash data'!Q:Q,$S$5)+SUMIFS('Raw Crash data'!AJ:AJ,'Raw Crash data'!Q:Q,$S$6))</f>
        <v>0</v>
      </c>
      <c r="I12" s="82">
        <f t="shared" si="2"/>
        <v>0</v>
      </c>
      <c r="J12" s="83">
        <f>($H12*100000000)/('Inputs &amp; Outputs'!$C$11*'Inputs &amp; Outputs'!$C$17*365*5)</f>
        <v>0</v>
      </c>
      <c r="L12" s="54" t="s">
        <v>169</v>
      </c>
      <c r="M12" s="81">
        <f t="shared" si="0"/>
        <v>0</v>
      </c>
      <c r="N12" s="82">
        <f t="shared" si="3"/>
        <v>0</v>
      </c>
      <c r="O12" s="83">
        <f>($M12*100000000)/('Inputs &amp; Outputs'!$C$11*'Inputs &amp; Outputs'!$C$17*365*5)</f>
        <v>0</v>
      </c>
    </row>
    <row r="13" spans="2:19" x14ac:dyDescent="0.25">
      <c r="B13" s="54" t="s">
        <v>119</v>
      </c>
      <c r="C13" s="81">
        <f>(SUMIFS('Raw Crash data'!AN:AN,'Raw Crash data'!Q:Q,$R$5)+SUMIFS('Raw Crash data'!AN:AN,'Raw Crash data'!Q:Q,$R$6))</f>
        <v>0</v>
      </c>
      <c r="D13" s="82">
        <f t="shared" si="1"/>
        <v>0</v>
      </c>
      <c r="E13" s="83">
        <f>($C13*100000000)/('Inputs &amp; Outputs'!$C$11*'Inputs &amp; Outputs'!$C$17*365*5)</f>
        <v>0</v>
      </c>
      <c r="G13" s="54" t="s">
        <v>119</v>
      </c>
      <c r="H13" s="81">
        <f>(SUMIFS('Raw Crash data'!AN:AN,'Raw Crash data'!Q:Q,$S$5)+SUMIFS('Raw Crash data'!AN:AN,'Raw Crash data'!Q:Q,$S$6))</f>
        <v>0</v>
      </c>
      <c r="I13" s="82">
        <f t="shared" si="2"/>
        <v>0</v>
      </c>
      <c r="J13" s="83">
        <f>($H13*100000000)/('Inputs &amp; Outputs'!$C$11*'Inputs &amp; Outputs'!$C$17*365*5)</f>
        <v>0</v>
      </c>
      <c r="L13" s="54" t="s">
        <v>119</v>
      </c>
      <c r="M13" s="81">
        <f t="shared" si="0"/>
        <v>0</v>
      </c>
      <c r="N13" s="82">
        <f t="shared" si="3"/>
        <v>0</v>
      </c>
      <c r="O13" s="83">
        <f>($M13*100000000)/('Inputs &amp; Outputs'!$C$11*'Inputs &amp; Outputs'!$C$17*365*5)</f>
        <v>0</v>
      </c>
    </row>
    <row r="14" spans="2:19" x14ac:dyDescent="0.25">
      <c r="B14" s="54" t="s">
        <v>170</v>
      </c>
      <c r="C14" s="81">
        <f>(SUMIFS('Raw Crash data'!AO:AO,'Raw Crash data'!Q:Q,$R$5)+SUMIFS('Raw Crash data'!AO:AO,'Raw Crash data'!Q:Q,$R$6))</f>
        <v>0</v>
      </c>
      <c r="D14" s="82">
        <f t="shared" si="1"/>
        <v>0</v>
      </c>
      <c r="E14" s="83">
        <f>($C14*100000000)/('Inputs &amp; Outputs'!$C$11*'Inputs &amp; Outputs'!$C$17*365*5)</f>
        <v>0</v>
      </c>
      <c r="G14" s="54" t="s">
        <v>170</v>
      </c>
      <c r="H14" s="81">
        <f>(SUMIFS('Raw Crash data'!AO:AO,'Raw Crash data'!Q:Q,$S$5)+SUMIFS('Raw Crash data'!AO:AO,'Raw Crash data'!Q:Q,$S$6))</f>
        <v>0</v>
      </c>
      <c r="I14" s="82">
        <f t="shared" si="2"/>
        <v>0</v>
      </c>
      <c r="J14" s="83">
        <f>($H14*100000000)/('Inputs &amp; Outputs'!$C$11*'Inputs &amp; Outputs'!$C$17*365*5)</f>
        <v>0</v>
      </c>
      <c r="L14" s="54" t="s">
        <v>170</v>
      </c>
      <c r="M14" s="81">
        <f t="shared" si="0"/>
        <v>0</v>
      </c>
      <c r="N14" s="82">
        <f t="shared" si="3"/>
        <v>0</v>
      </c>
      <c r="O14" s="83">
        <f>($M14*100000000)/('Inputs &amp; Outputs'!$C$11*'Inputs &amp; Outputs'!$C$17*365*5)</f>
        <v>0</v>
      </c>
    </row>
    <row r="15" spans="2:19" x14ac:dyDescent="0.25">
      <c r="B15" s="54" t="s">
        <v>171</v>
      </c>
      <c r="C15" s="81">
        <f>(SUMIFS('Raw Crash data'!AP:AP,'Raw Crash data'!Q:Q,$R$5)+SUMIFS('Raw Crash data'!AP:AP,'Raw Crash data'!Q:Q,$R$6))</f>
        <v>0</v>
      </c>
      <c r="D15" s="82">
        <f t="shared" si="1"/>
        <v>0</v>
      </c>
      <c r="E15" s="83">
        <f>($C15*100000000)/('Inputs &amp; Outputs'!$C$11*'Inputs &amp; Outputs'!$C$17*365*5)</f>
        <v>0</v>
      </c>
      <c r="G15" s="54" t="s">
        <v>171</v>
      </c>
      <c r="H15" s="81">
        <f>(SUMIFS('Raw Crash data'!AP:AP,'Raw Crash data'!Q:Q,$S$5)+SUMIFS('Raw Crash data'!AP:AP,'Raw Crash data'!Q:Q,$S$6))</f>
        <v>0</v>
      </c>
      <c r="I15" s="82">
        <f t="shared" si="2"/>
        <v>0</v>
      </c>
      <c r="J15" s="83">
        <f>($H15*100000000)/('Inputs &amp; Outputs'!$C$11*'Inputs &amp; Outputs'!$C$17*365*5)</f>
        <v>0</v>
      </c>
      <c r="L15" s="54" t="s">
        <v>171</v>
      </c>
      <c r="M15" s="81">
        <f t="shared" si="0"/>
        <v>0</v>
      </c>
      <c r="N15" s="82">
        <f t="shared" si="3"/>
        <v>0</v>
      </c>
      <c r="O15" s="83">
        <f>($M15*100000000)/('Inputs &amp; Outputs'!$C$11*'Inputs &amp; Outputs'!$C$17*365*5)</f>
        <v>0</v>
      </c>
    </row>
    <row r="16" spans="2:19" x14ac:dyDescent="0.25">
      <c r="B16" s="54" t="s">
        <v>172</v>
      </c>
      <c r="C16" s="81">
        <f>(SUMIFS('Raw Crash data'!AQ:AQ,'Raw Crash data'!Q:Q,$R$5)+SUMIFS('Raw Crash data'!AQ:AQ,'Raw Crash data'!Q:Q,$R$6))</f>
        <v>0</v>
      </c>
      <c r="D16" s="82">
        <f t="shared" si="1"/>
        <v>0</v>
      </c>
      <c r="E16" s="83">
        <f>($C16*100000000)/('Inputs &amp; Outputs'!$C$11*'Inputs &amp; Outputs'!$C$17*365*5)</f>
        <v>0</v>
      </c>
      <c r="G16" s="54" t="s">
        <v>172</v>
      </c>
      <c r="H16" s="81">
        <f>(SUMIFS('Raw Crash data'!AQ:AQ,'Raw Crash data'!Q:Q,$S$5)+SUMIFS('Raw Crash data'!AQ:AQ,'Raw Crash data'!Q:Q,$S$6))</f>
        <v>0</v>
      </c>
      <c r="I16" s="82">
        <f t="shared" si="2"/>
        <v>0</v>
      </c>
      <c r="J16" s="83">
        <f>($H16*100000000)/('Inputs &amp; Outputs'!$C$11*'Inputs &amp; Outputs'!$C$17*365*5)</f>
        <v>0</v>
      </c>
      <c r="L16" s="54" t="s">
        <v>172</v>
      </c>
      <c r="M16" s="81">
        <f t="shared" si="0"/>
        <v>0</v>
      </c>
      <c r="N16" s="82">
        <f t="shared" si="3"/>
        <v>0</v>
      </c>
      <c r="O16" s="83">
        <f>($M16*100000000)/('Inputs &amp; Outputs'!$C$11*'Inputs &amp; Outputs'!$C$17*365*5)</f>
        <v>0</v>
      </c>
    </row>
    <row r="17" spans="2:15" x14ac:dyDescent="0.25">
      <c r="B17" s="54" t="s">
        <v>116</v>
      </c>
      <c r="C17" s="81">
        <f>C5+C9+C13</f>
        <v>0</v>
      </c>
      <c r="D17" s="82">
        <f t="shared" si="1"/>
        <v>0</v>
      </c>
      <c r="E17" s="83">
        <f>($C17*100000000)/('Inputs &amp; Outputs'!$C$11*'Inputs &amp; Outputs'!$C$17*365*5)</f>
        <v>0</v>
      </c>
      <c r="G17" s="54" t="s">
        <v>116</v>
      </c>
      <c r="H17" s="81">
        <f>H5+H9+H13</f>
        <v>0</v>
      </c>
      <c r="I17" s="82">
        <f t="shared" si="2"/>
        <v>0</v>
      </c>
      <c r="J17" s="83">
        <f>($H17*100000000)/('Inputs &amp; Outputs'!$C$11*'Inputs &amp; Outputs'!$C$17*365*5)</f>
        <v>0</v>
      </c>
      <c r="L17" s="54" t="s">
        <v>116</v>
      </c>
      <c r="M17" s="81">
        <f t="shared" si="0"/>
        <v>0</v>
      </c>
      <c r="N17" s="82">
        <f t="shared" si="3"/>
        <v>0</v>
      </c>
      <c r="O17" s="83">
        <f>($M17*100000000)/('Inputs &amp; Outputs'!$C$11*'Inputs &amp; Outputs'!$C$17*365*5)</f>
        <v>0</v>
      </c>
    </row>
    <row r="18" spans="2:15" x14ac:dyDescent="0.25">
      <c r="B18" s="54" t="s">
        <v>174</v>
      </c>
      <c r="C18" s="81">
        <f t="shared" ref="C18:C20" si="4">C6+C10+C14</f>
        <v>0</v>
      </c>
      <c r="D18" s="82">
        <f t="shared" si="1"/>
        <v>0</v>
      </c>
      <c r="E18" s="83">
        <f>($C18*100000000)/('Inputs &amp; Outputs'!$C$11*'Inputs &amp; Outputs'!$C$17*365*5)</f>
        <v>0</v>
      </c>
      <c r="G18" s="54" t="s">
        <v>174</v>
      </c>
      <c r="H18" s="81">
        <f t="shared" ref="H18:H20" si="5">H6+H10+H14</f>
        <v>1</v>
      </c>
      <c r="I18" s="82">
        <f t="shared" si="2"/>
        <v>0.2</v>
      </c>
      <c r="J18" s="83">
        <f>($H18*100000000)/('Inputs &amp; Outputs'!$C$11*'Inputs &amp; Outputs'!$C$17*365*5)</f>
        <v>10.568299750799492</v>
      </c>
      <c r="L18" s="54" t="s">
        <v>174</v>
      </c>
      <c r="M18" s="81">
        <f t="shared" si="0"/>
        <v>1</v>
      </c>
      <c r="N18" s="82">
        <f t="shared" si="3"/>
        <v>0.2</v>
      </c>
      <c r="O18" s="83">
        <f>($M18*100000000)/('Inputs &amp; Outputs'!$C$11*'Inputs &amp; Outputs'!$C$17*365*5)</f>
        <v>10.568299750799492</v>
      </c>
    </row>
    <row r="19" spans="2:15" x14ac:dyDescent="0.25">
      <c r="B19" s="54" t="s">
        <v>175</v>
      </c>
      <c r="C19" s="81">
        <f t="shared" si="4"/>
        <v>0</v>
      </c>
      <c r="D19" s="82">
        <f t="shared" si="1"/>
        <v>0</v>
      </c>
      <c r="E19" s="83">
        <f>($C19*100000000)/('Inputs &amp; Outputs'!$C$11*'Inputs &amp; Outputs'!$C$17*365*5)</f>
        <v>0</v>
      </c>
      <c r="G19" s="54" t="s">
        <v>175</v>
      </c>
      <c r="H19" s="81">
        <f t="shared" si="5"/>
        <v>8</v>
      </c>
      <c r="I19" s="82">
        <f t="shared" si="2"/>
        <v>1.6</v>
      </c>
      <c r="J19" s="83">
        <f>($H19*100000000)/('Inputs &amp; Outputs'!$C$11*'Inputs &amp; Outputs'!$C$17*365*5)</f>
        <v>84.546398006395933</v>
      </c>
      <c r="L19" s="54" t="s">
        <v>175</v>
      </c>
      <c r="M19" s="81">
        <f t="shared" si="0"/>
        <v>8</v>
      </c>
      <c r="N19" s="82">
        <f t="shared" si="3"/>
        <v>1.6</v>
      </c>
      <c r="O19" s="83">
        <f>($M19*100000000)/('Inputs &amp; Outputs'!$C$11*'Inputs &amp; Outputs'!$C$17*365*5)</f>
        <v>84.546398006395933</v>
      </c>
    </row>
    <row r="20" spans="2:15" x14ac:dyDescent="0.25">
      <c r="B20" s="54" t="s">
        <v>176</v>
      </c>
      <c r="C20" s="81">
        <f t="shared" si="4"/>
        <v>10</v>
      </c>
      <c r="D20" s="82">
        <f t="shared" si="1"/>
        <v>2</v>
      </c>
      <c r="E20" s="83">
        <f>($C20*100000000)/('Inputs &amp; Outputs'!$C$11*'Inputs &amp; Outputs'!$C$17*365*5)</f>
        <v>105.68299750799491</v>
      </c>
      <c r="G20" s="54" t="s">
        <v>176</v>
      </c>
      <c r="H20" s="81">
        <f t="shared" si="5"/>
        <v>13</v>
      </c>
      <c r="I20" s="82">
        <f t="shared" si="2"/>
        <v>2.6</v>
      </c>
      <c r="J20" s="83">
        <f>($H20*100000000)/('Inputs &amp; Outputs'!$C$11*'Inputs &amp; Outputs'!$C$17*365*5)</f>
        <v>137.3878967603934</v>
      </c>
      <c r="L20" s="54" t="s">
        <v>176</v>
      </c>
      <c r="M20" s="81">
        <f t="shared" si="0"/>
        <v>23</v>
      </c>
      <c r="N20" s="82">
        <f t="shared" si="3"/>
        <v>4.5999999999999996</v>
      </c>
      <c r="O20" s="83">
        <f>($M20*100000000)/('Inputs &amp; Outputs'!$C$11*'Inputs &amp; Outputs'!$C$17*365*5)</f>
        <v>243.07089426838832</v>
      </c>
    </row>
    <row r="21" spans="2:15" ht="15.75" thickBot="1" x14ac:dyDescent="0.3">
      <c r="E21" s="92"/>
      <c r="J21" s="92"/>
    </row>
    <row r="22" spans="2:15" s="90" customFormat="1" ht="15" customHeight="1" x14ac:dyDescent="0.25">
      <c r="B22" s="116" t="s">
        <v>209</v>
      </c>
      <c r="C22" s="117"/>
      <c r="E22" s="93"/>
      <c r="G22" s="94"/>
      <c r="H22" s="95"/>
      <c r="I22" s="95"/>
      <c r="J22" s="96"/>
    </row>
    <row r="23" spans="2:15" ht="30" x14ac:dyDescent="0.25">
      <c r="B23" s="97"/>
      <c r="C23" s="98" t="s">
        <v>210</v>
      </c>
      <c r="E23" s="93"/>
      <c r="G23" s="99"/>
      <c r="H23" s="94"/>
      <c r="I23" s="94"/>
      <c r="J23" s="100"/>
    </row>
    <row r="24" spans="2:15" x14ac:dyDescent="0.25">
      <c r="B24" s="97" t="s">
        <v>211</v>
      </c>
      <c r="C24" s="84">
        <f>$O$17</f>
        <v>0</v>
      </c>
      <c r="E24" s="101"/>
      <c r="G24" s="102"/>
      <c r="H24" s="95"/>
      <c r="I24" s="95"/>
      <c r="J24" s="95"/>
    </row>
    <row r="25" spans="2:15" ht="30.75" thickBot="1" x14ac:dyDescent="0.3">
      <c r="B25" s="103" t="s">
        <v>212</v>
      </c>
      <c r="C25" s="85">
        <f>$O$18</f>
        <v>10.568299750799492</v>
      </c>
      <c r="E25" s="101"/>
      <c r="G25" s="95"/>
      <c r="H25" s="95"/>
      <c r="I25" s="95"/>
      <c r="J25" s="95"/>
    </row>
    <row r="26" spans="2:15" x14ac:dyDescent="0.25">
      <c r="G26" s="99"/>
      <c r="H26" s="104"/>
      <c r="I26" s="95"/>
      <c r="J26" s="99"/>
    </row>
    <row r="27" spans="2:15" x14ac:dyDescent="0.25">
      <c r="G27" s="102"/>
      <c r="H27" s="95"/>
      <c r="I27" s="95"/>
      <c r="J27" s="102"/>
    </row>
    <row r="28" spans="2:15" x14ac:dyDescent="0.25">
      <c r="D28" s="105"/>
      <c r="E28" s="105"/>
      <c r="G28" s="95"/>
      <c r="H28" s="95"/>
      <c r="I28" s="95"/>
      <c r="J28" s="95"/>
    </row>
    <row r="29" spans="2:15" x14ac:dyDescent="0.25">
      <c r="C29" s="106"/>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55"/>
  <sheetViews>
    <sheetView topLeftCell="O37" workbookViewId="0">
      <selection activeCell="O1" sqref="A1:XFD1048576"/>
    </sheetView>
  </sheetViews>
  <sheetFormatPr defaultRowHeight="15" x14ac:dyDescent="0.25"/>
  <sheetData>
    <row r="1" spans="1:59" x14ac:dyDescent="0.25">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316</v>
      </c>
      <c r="BF1" t="s">
        <v>317</v>
      </c>
      <c r="BG1" t="s">
        <v>318</v>
      </c>
    </row>
    <row r="2" spans="1:59" x14ac:dyDescent="0.25">
      <c r="A2">
        <v>10451</v>
      </c>
      <c r="B2">
        <v>16231366</v>
      </c>
      <c r="C2">
        <v>2018</v>
      </c>
      <c r="D2" s="67">
        <v>43135</v>
      </c>
      <c r="E2">
        <v>6</v>
      </c>
      <c r="F2" t="s">
        <v>290</v>
      </c>
      <c r="G2" t="s">
        <v>277</v>
      </c>
      <c r="H2" t="s">
        <v>334</v>
      </c>
      <c r="I2" t="s">
        <v>300</v>
      </c>
      <c r="J2">
        <v>29.539754850000001</v>
      </c>
      <c r="K2">
        <v>-95.442661299999997</v>
      </c>
      <c r="L2" t="s">
        <v>330</v>
      </c>
      <c r="M2" t="s">
        <v>311</v>
      </c>
      <c r="N2" t="s">
        <v>281</v>
      </c>
      <c r="O2" t="s">
        <v>305</v>
      </c>
      <c r="P2" t="s">
        <v>241</v>
      </c>
      <c r="Q2" t="s">
        <v>204</v>
      </c>
      <c r="R2" t="s">
        <v>309</v>
      </c>
      <c r="S2">
        <v>0</v>
      </c>
      <c r="T2">
        <v>0</v>
      </c>
      <c r="U2">
        <v>0</v>
      </c>
      <c r="V2">
        <v>1</v>
      </c>
      <c r="W2">
        <v>1</v>
      </c>
      <c r="X2">
        <v>0</v>
      </c>
      <c r="Y2">
        <v>0</v>
      </c>
      <c r="Z2">
        <v>0</v>
      </c>
      <c r="AA2">
        <v>0</v>
      </c>
      <c r="AB2">
        <v>0</v>
      </c>
      <c r="AC2">
        <v>1</v>
      </c>
      <c r="AD2">
        <v>0</v>
      </c>
      <c r="AE2">
        <v>1</v>
      </c>
      <c r="AF2">
        <v>0</v>
      </c>
      <c r="AG2">
        <v>0</v>
      </c>
      <c r="AH2">
        <v>0</v>
      </c>
      <c r="AI2">
        <v>0</v>
      </c>
      <c r="AJ2">
        <v>0</v>
      </c>
      <c r="AK2">
        <v>0</v>
      </c>
      <c r="AL2">
        <v>0</v>
      </c>
      <c r="AM2">
        <v>0</v>
      </c>
      <c r="AN2">
        <v>0</v>
      </c>
      <c r="AO2">
        <v>0</v>
      </c>
      <c r="AP2">
        <v>0</v>
      </c>
      <c r="AQ2">
        <v>0</v>
      </c>
      <c r="AR2">
        <v>0</v>
      </c>
      <c r="AS2">
        <v>0</v>
      </c>
      <c r="AT2">
        <v>0</v>
      </c>
      <c r="AU2" t="s">
        <v>191</v>
      </c>
      <c r="AV2" t="s">
        <v>335</v>
      </c>
      <c r="AY2">
        <v>77545</v>
      </c>
      <c r="AZ2">
        <v>48157670700</v>
      </c>
      <c r="BA2" t="s">
        <v>329</v>
      </c>
      <c r="BB2" t="s">
        <v>285</v>
      </c>
      <c r="BC2">
        <v>48305</v>
      </c>
      <c r="BD2">
        <v>2577</v>
      </c>
      <c r="BE2" t="s">
        <v>287</v>
      </c>
      <c r="BF2" t="s">
        <v>287</v>
      </c>
      <c r="BG2" t="s">
        <v>287</v>
      </c>
    </row>
    <row r="3" spans="1:59" x14ac:dyDescent="0.25">
      <c r="A3">
        <v>12039</v>
      </c>
      <c r="B3">
        <v>16238153</v>
      </c>
      <c r="C3">
        <v>2018</v>
      </c>
      <c r="D3" s="67">
        <v>43131</v>
      </c>
      <c r="E3">
        <v>12</v>
      </c>
      <c r="F3" t="s">
        <v>276</v>
      </c>
      <c r="G3" t="s">
        <v>336</v>
      </c>
      <c r="H3" t="s">
        <v>337</v>
      </c>
      <c r="I3" t="s">
        <v>291</v>
      </c>
      <c r="J3">
        <v>29.53968596</v>
      </c>
      <c r="K3">
        <v>-95.448355960000001</v>
      </c>
      <c r="L3" t="s">
        <v>279</v>
      </c>
      <c r="M3" t="s">
        <v>280</v>
      </c>
      <c r="N3" t="s">
        <v>312</v>
      </c>
      <c r="O3" t="s">
        <v>282</v>
      </c>
      <c r="P3" t="s">
        <v>241</v>
      </c>
      <c r="Q3" t="s">
        <v>203</v>
      </c>
      <c r="R3" t="s">
        <v>289</v>
      </c>
      <c r="S3">
        <v>0</v>
      </c>
      <c r="T3">
        <v>0</v>
      </c>
      <c r="U3">
        <v>0</v>
      </c>
      <c r="V3">
        <v>1</v>
      </c>
      <c r="W3">
        <v>1</v>
      </c>
      <c r="X3">
        <v>2</v>
      </c>
      <c r="Y3">
        <v>0</v>
      </c>
      <c r="Z3">
        <v>0</v>
      </c>
      <c r="AA3">
        <v>0</v>
      </c>
      <c r="AB3">
        <v>0</v>
      </c>
      <c r="AC3">
        <v>1</v>
      </c>
      <c r="AD3">
        <v>2</v>
      </c>
      <c r="AE3">
        <v>1</v>
      </c>
      <c r="AF3">
        <v>0</v>
      </c>
      <c r="AG3">
        <v>0</v>
      </c>
      <c r="AH3">
        <v>0</v>
      </c>
      <c r="AI3">
        <v>0</v>
      </c>
      <c r="AJ3">
        <v>0</v>
      </c>
      <c r="AK3">
        <v>0</v>
      </c>
      <c r="AL3">
        <v>0</v>
      </c>
      <c r="AM3">
        <v>0</v>
      </c>
      <c r="AN3">
        <v>0</v>
      </c>
      <c r="AO3">
        <v>0</v>
      </c>
      <c r="AP3">
        <v>0</v>
      </c>
      <c r="AQ3">
        <v>0</v>
      </c>
      <c r="AR3">
        <v>0</v>
      </c>
      <c r="AS3">
        <v>0</v>
      </c>
      <c r="AT3">
        <v>0</v>
      </c>
      <c r="AU3" t="s">
        <v>191</v>
      </c>
      <c r="AV3" t="s">
        <v>335</v>
      </c>
      <c r="AX3" t="s">
        <v>338</v>
      </c>
      <c r="AY3">
        <v>77545</v>
      </c>
      <c r="AZ3">
        <v>48157670700</v>
      </c>
      <c r="BA3" t="s">
        <v>329</v>
      </c>
      <c r="BB3" t="s">
        <v>285</v>
      </c>
      <c r="BC3">
        <v>153464</v>
      </c>
      <c r="BD3">
        <v>2577</v>
      </c>
      <c r="BE3" t="s">
        <v>287</v>
      </c>
      <c r="BF3" t="s">
        <v>287</v>
      </c>
      <c r="BG3" t="s">
        <v>287</v>
      </c>
    </row>
    <row r="4" spans="1:59" x14ac:dyDescent="0.25">
      <c r="A4">
        <v>59704</v>
      </c>
      <c r="B4">
        <v>16438305</v>
      </c>
      <c r="C4">
        <v>2018</v>
      </c>
      <c r="D4" s="67">
        <v>43243</v>
      </c>
      <c r="E4">
        <v>13</v>
      </c>
      <c r="F4" t="s">
        <v>276</v>
      </c>
      <c r="G4" t="s">
        <v>336</v>
      </c>
      <c r="H4" t="s">
        <v>337</v>
      </c>
      <c r="I4" t="s">
        <v>302</v>
      </c>
      <c r="J4">
        <v>29.53968596</v>
      </c>
      <c r="K4">
        <v>-95.448355960000001</v>
      </c>
      <c r="L4" t="s">
        <v>308</v>
      </c>
      <c r="M4" t="s">
        <v>280</v>
      </c>
      <c r="N4" t="s">
        <v>295</v>
      </c>
      <c r="O4" t="s">
        <v>282</v>
      </c>
      <c r="P4" t="s">
        <v>283</v>
      </c>
      <c r="Q4" t="s">
        <v>201</v>
      </c>
      <c r="R4" t="s">
        <v>324</v>
      </c>
      <c r="S4">
        <v>0</v>
      </c>
      <c r="T4">
        <v>0</v>
      </c>
      <c r="U4">
        <v>0</v>
      </c>
      <c r="V4">
        <v>0</v>
      </c>
      <c r="W4">
        <v>0</v>
      </c>
      <c r="X4">
        <v>2</v>
      </c>
      <c r="Y4">
        <v>0</v>
      </c>
      <c r="Z4">
        <v>0</v>
      </c>
      <c r="AA4">
        <v>0</v>
      </c>
      <c r="AB4">
        <v>0</v>
      </c>
      <c r="AC4">
        <v>0</v>
      </c>
      <c r="AD4">
        <v>2</v>
      </c>
      <c r="AE4">
        <v>0</v>
      </c>
      <c r="AF4">
        <v>0</v>
      </c>
      <c r="AG4">
        <v>0</v>
      </c>
      <c r="AH4">
        <v>0</v>
      </c>
      <c r="AI4">
        <v>0</v>
      </c>
      <c r="AJ4">
        <v>0</v>
      </c>
      <c r="AK4">
        <v>0</v>
      </c>
      <c r="AL4">
        <v>0</v>
      </c>
      <c r="AM4">
        <v>0</v>
      </c>
      <c r="AN4">
        <v>0</v>
      </c>
      <c r="AO4">
        <v>0</v>
      </c>
      <c r="AP4">
        <v>0</v>
      </c>
      <c r="AQ4">
        <v>0</v>
      </c>
      <c r="AR4">
        <v>0</v>
      </c>
      <c r="AS4">
        <v>0</v>
      </c>
      <c r="AT4">
        <v>0</v>
      </c>
      <c r="AU4" t="s">
        <v>191</v>
      </c>
      <c r="AV4" t="s">
        <v>335</v>
      </c>
      <c r="AX4" t="s">
        <v>338</v>
      </c>
      <c r="AY4">
        <v>77545</v>
      </c>
      <c r="AZ4">
        <v>48157670700</v>
      </c>
      <c r="BA4" t="s">
        <v>329</v>
      </c>
      <c r="BB4" t="s">
        <v>285</v>
      </c>
      <c r="BC4">
        <v>153464</v>
      </c>
      <c r="BD4">
        <v>2577</v>
      </c>
      <c r="BE4" t="s">
        <v>287</v>
      </c>
      <c r="BF4" t="s">
        <v>287</v>
      </c>
      <c r="BG4" t="s">
        <v>287</v>
      </c>
    </row>
    <row r="5" spans="1:59" x14ac:dyDescent="0.25">
      <c r="A5">
        <v>60456</v>
      </c>
      <c r="B5">
        <v>16442051</v>
      </c>
      <c r="C5">
        <v>2018</v>
      </c>
      <c r="D5" s="67">
        <v>43244</v>
      </c>
      <c r="E5">
        <v>15</v>
      </c>
      <c r="F5" t="s">
        <v>288</v>
      </c>
      <c r="G5" t="s">
        <v>277</v>
      </c>
      <c r="H5" t="s">
        <v>334</v>
      </c>
      <c r="I5" t="s">
        <v>302</v>
      </c>
      <c r="J5">
        <v>29.539754850000001</v>
      </c>
      <c r="K5">
        <v>-95.442873079999998</v>
      </c>
      <c r="L5" t="s">
        <v>279</v>
      </c>
      <c r="M5" t="s">
        <v>280</v>
      </c>
      <c r="N5" t="s">
        <v>294</v>
      </c>
      <c r="O5" t="s">
        <v>322</v>
      </c>
      <c r="P5" t="s">
        <v>283</v>
      </c>
      <c r="Q5" t="s">
        <v>204</v>
      </c>
      <c r="R5" t="s">
        <v>301</v>
      </c>
      <c r="S5">
        <v>0</v>
      </c>
      <c r="T5">
        <v>0</v>
      </c>
      <c r="U5">
        <v>0</v>
      </c>
      <c r="V5">
        <v>0</v>
      </c>
      <c r="W5">
        <v>0</v>
      </c>
      <c r="X5">
        <v>1</v>
      </c>
      <c r="Y5">
        <v>0</v>
      </c>
      <c r="Z5">
        <v>0</v>
      </c>
      <c r="AA5">
        <v>0</v>
      </c>
      <c r="AB5">
        <v>0</v>
      </c>
      <c r="AC5">
        <v>0</v>
      </c>
      <c r="AD5">
        <v>1</v>
      </c>
      <c r="AE5">
        <v>0</v>
      </c>
      <c r="AF5">
        <v>0</v>
      </c>
      <c r="AG5">
        <v>0</v>
      </c>
      <c r="AH5">
        <v>0</v>
      </c>
      <c r="AI5">
        <v>0</v>
      </c>
      <c r="AJ5">
        <v>0</v>
      </c>
      <c r="AK5">
        <v>0</v>
      </c>
      <c r="AL5">
        <v>0</v>
      </c>
      <c r="AM5">
        <v>0</v>
      </c>
      <c r="AN5">
        <v>0</v>
      </c>
      <c r="AO5">
        <v>0</v>
      </c>
      <c r="AP5">
        <v>0</v>
      </c>
      <c r="AQ5">
        <v>0</v>
      </c>
      <c r="AR5">
        <v>0</v>
      </c>
      <c r="AS5">
        <v>0</v>
      </c>
      <c r="AT5">
        <v>0</v>
      </c>
      <c r="AU5" t="s">
        <v>191</v>
      </c>
      <c r="AV5" t="s">
        <v>335</v>
      </c>
      <c r="AY5">
        <v>77545</v>
      </c>
      <c r="AZ5">
        <v>48157670700</v>
      </c>
      <c r="BA5" t="s">
        <v>329</v>
      </c>
      <c r="BB5" t="s">
        <v>285</v>
      </c>
      <c r="BC5">
        <v>48305</v>
      </c>
      <c r="BD5">
        <v>2577</v>
      </c>
      <c r="BE5" t="s">
        <v>286</v>
      </c>
      <c r="BF5" t="s">
        <v>287</v>
      </c>
      <c r="BG5" t="s">
        <v>287</v>
      </c>
    </row>
    <row r="6" spans="1:59" x14ac:dyDescent="0.25">
      <c r="A6">
        <v>82844</v>
      </c>
      <c r="B6">
        <v>16539537</v>
      </c>
      <c r="C6">
        <v>2018</v>
      </c>
      <c r="D6" s="67">
        <v>43304</v>
      </c>
      <c r="E6">
        <v>20</v>
      </c>
      <c r="F6" t="s">
        <v>307</v>
      </c>
      <c r="G6" t="s">
        <v>336</v>
      </c>
      <c r="H6" t="s">
        <v>337</v>
      </c>
      <c r="I6" t="s">
        <v>293</v>
      </c>
      <c r="J6">
        <v>29.53968596</v>
      </c>
      <c r="K6">
        <v>-95.448355960000001</v>
      </c>
      <c r="L6" t="s">
        <v>279</v>
      </c>
      <c r="M6" t="s">
        <v>311</v>
      </c>
      <c r="N6" t="s">
        <v>312</v>
      </c>
      <c r="O6" t="s">
        <v>322</v>
      </c>
      <c r="P6" t="s">
        <v>283</v>
      </c>
      <c r="Q6" t="s">
        <v>201</v>
      </c>
      <c r="R6" t="s">
        <v>296</v>
      </c>
      <c r="S6">
        <v>0</v>
      </c>
      <c r="T6">
        <v>0</v>
      </c>
      <c r="U6">
        <v>0</v>
      </c>
      <c r="V6">
        <v>0</v>
      </c>
      <c r="W6">
        <v>0</v>
      </c>
      <c r="X6">
        <v>1</v>
      </c>
      <c r="Y6">
        <v>0</v>
      </c>
      <c r="Z6">
        <v>0</v>
      </c>
      <c r="AA6">
        <v>0</v>
      </c>
      <c r="AB6">
        <v>0</v>
      </c>
      <c r="AC6">
        <v>0</v>
      </c>
      <c r="AD6">
        <v>1</v>
      </c>
      <c r="AE6">
        <v>0</v>
      </c>
      <c r="AF6">
        <v>0</v>
      </c>
      <c r="AG6">
        <v>0</v>
      </c>
      <c r="AH6">
        <v>0</v>
      </c>
      <c r="AI6">
        <v>0</v>
      </c>
      <c r="AJ6">
        <v>0</v>
      </c>
      <c r="AK6">
        <v>0</v>
      </c>
      <c r="AL6">
        <v>0</v>
      </c>
      <c r="AM6">
        <v>0</v>
      </c>
      <c r="AN6">
        <v>0</v>
      </c>
      <c r="AO6">
        <v>0</v>
      </c>
      <c r="AP6">
        <v>0</v>
      </c>
      <c r="AQ6">
        <v>0</v>
      </c>
      <c r="AR6">
        <v>0</v>
      </c>
      <c r="AS6">
        <v>0</v>
      </c>
      <c r="AT6">
        <v>0</v>
      </c>
      <c r="AU6" t="s">
        <v>191</v>
      </c>
      <c r="AV6" t="s">
        <v>335</v>
      </c>
      <c r="AX6" t="s">
        <v>338</v>
      </c>
      <c r="AY6">
        <v>77545</v>
      </c>
      <c r="AZ6">
        <v>48157670700</v>
      </c>
      <c r="BA6" t="s">
        <v>329</v>
      </c>
      <c r="BB6" t="s">
        <v>285</v>
      </c>
      <c r="BC6">
        <v>153464</v>
      </c>
      <c r="BD6">
        <v>2577</v>
      </c>
      <c r="BE6" t="s">
        <v>286</v>
      </c>
      <c r="BF6" t="s">
        <v>287</v>
      </c>
      <c r="BG6" t="s">
        <v>287</v>
      </c>
    </row>
    <row r="7" spans="1:59" x14ac:dyDescent="0.25">
      <c r="A7">
        <v>84075</v>
      </c>
      <c r="B7">
        <v>16544182</v>
      </c>
      <c r="C7">
        <v>2018</v>
      </c>
      <c r="D7" s="67">
        <v>43306</v>
      </c>
      <c r="E7">
        <v>9</v>
      </c>
      <c r="F7" t="s">
        <v>276</v>
      </c>
      <c r="G7" t="s">
        <v>277</v>
      </c>
      <c r="H7" t="s">
        <v>334</v>
      </c>
      <c r="I7" t="s">
        <v>302</v>
      </c>
      <c r="J7">
        <v>29.539845669999998</v>
      </c>
      <c r="K7">
        <v>-95.438646919999996</v>
      </c>
      <c r="L7" t="s">
        <v>279</v>
      </c>
      <c r="M7" t="s">
        <v>280</v>
      </c>
      <c r="N7" t="s">
        <v>281</v>
      </c>
      <c r="O7" t="s">
        <v>282</v>
      </c>
      <c r="P7" t="s">
        <v>320</v>
      </c>
      <c r="Q7" t="s">
        <v>203</v>
      </c>
      <c r="R7" t="s">
        <v>321</v>
      </c>
      <c r="S7">
        <v>0</v>
      </c>
      <c r="T7">
        <v>0</v>
      </c>
      <c r="U7">
        <v>2</v>
      </c>
      <c r="V7">
        <v>0</v>
      </c>
      <c r="W7">
        <v>2</v>
      </c>
      <c r="X7">
        <v>1</v>
      </c>
      <c r="Y7">
        <v>0</v>
      </c>
      <c r="Z7">
        <v>0</v>
      </c>
      <c r="AA7">
        <v>0</v>
      </c>
      <c r="AB7">
        <v>2</v>
      </c>
      <c r="AC7">
        <v>0</v>
      </c>
      <c r="AD7">
        <v>1</v>
      </c>
      <c r="AE7">
        <v>2</v>
      </c>
      <c r="AF7">
        <v>0</v>
      </c>
      <c r="AG7">
        <v>0</v>
      </c>
      <c r="AH7">
        <v>0</v>
      </c>
      <c r="AI7">
        <v>0</v>
      </c>
      <c r="AJ7">
        <v>0</v>
      </c>
      <c r="AK7">
        <v>0</v>
      </c>
      <c r="AL7">
        <v>0</v>
      </c>
      <c r="AM7">
        <v>0</v>
      </c>
      <c r="AN7">
        <v>0</v>
      </c>
      <c r="AO7">
        <v>0</v>
      </c>
      <c r="AP7">
        <v>0</v>
      </c>
      <c r="AQ7">
        <v>0</v>
      </c>
      <c r="AR7">
        <v>0</v>
      </c>
      <c r="AS7">
        <v>0</v>
      </c>
      <c r="AT7">
        <v>0</v>
      </c>
      <c r="AU7" t="s">
        <v>191</v>
      </c>
      <c r="AV7" t="s">
        <v>335</v>
      </c>
      <c r="AY7">
        <v>77545</v>
      </c>
      <c r="AZ7">
        <v>48157670700</v>
      </c>
      <c r="BA7" t="s">
        <v>329</v>
      </c>
      <c r="BB7" t="s">
        <v>285</v>
      </c>
      <c r="BC7">
        <v>153465</v>
      </c>
      <c r="BD7">
        <v>8141</v>
      </c>
      <c r="BE7" t="s">
        <v>287</v>
      </c>
      <c r="BF7" t="s">
        <v>287</v>
      </c>
      <c r="BG7" t="s">
        <v>287</v>
      </c>
    </row>
    <row r="8" spans="1:59" x14ac:dyDescent="0.25">
      <c r="A8">
        <v>123660</v>
      </c>
      <c r="B8">
        <v>16726198</v>
      </c>
      <c r="C8">
        <v>2018</v>
      </c>
      <c r="D8" s="67">
        <v>43409</v>
      </c>
      <c r="E8">
        <v>15</v>
      </c>
      <c r="F8" t="s">
        <v>307</v>
      </c>
      <c r="G8" t="s">
        <v>277</v>
      </c>
      <c r="H8" t="s">
        <v>339</v>
      </c>
      <c r="I8" t="s">
        <v>293</v>
      </c>
      <c r="J8">
        <v>29.539667399999999</v>
      </c>
      <c r="K8">
        <v>-95.447728609999999</v>
      </c>
      <c r="L8" t="s">
        <v>279</v>
      </c>
      <c r="M8" t="s">
        <v>280</v>
      </c>
      <c r="N8" t="s">
        <v>312</v>
      </c>
      <c r="O8" t="s">
        <v>305</v>
      </c>
      <c r="P8" t="s">
        <v>283</v>
      </c>
      <c r="Q8" t="s">
        <v>201</v>
      </c>
      <c r="R8" t="s">
        <v>309</v>
      </c>
      <c r="S8">
        <v>0</v>
      </c>
      <c r="T8">
        <v>0</v>
      </c>
      <c r="U8">
        <v>0</v>
      </c>
      <c r="V8">
        <v>0</v>
      </c>
      <c r="W8">
        <v>0</v>
      </c>
      <c r="X8">
        <v>1</v>
      </c>
      <c r="Y8">
        <v>0</v>
      </c>
      <c r="Z8">
        <v>0</v>
      </c>
      <c r="AA8">
        <v>0</v>
      </c>
      <c r="AB8">
        <v>0</v>
      </c>
      <c r="AC8">
        <v>0</v>
      </c>
      <c r="AD8">
        <v>1</v>
      </c>
      <c r="AE8">
        <v>0</v>
      </c>
      <c r="AF8">
        <v>0</v>
      </c>
      <c r="AG8">
        <v>0</v>
      </c>
      <c r="AH8">
        <v>0</v>
      </c>
      <c r="AI8">
        <v>0</v>
      </c>
      <c r="AJ8">
        <v>0</v>
      </c>
      <c r="AK8">
        <v>0</v>
      </c>
      <c r="AL8">
        <v>0</v>
      </c>
      <c r="AM8">
        <v>0</v>
      </c>
      <c r="AN8">
        <v>0</v>
      </c>
      <c r="AO8">
        <v>0</v>
      </c>
      <c r="AP8">
        <v>0</v>
      </c>
      <c r="AQ8">
        <v>0</v>
      </c>
      <c r="AR8">
        <v>0</v>
      </c>
      <c r="AS8">
        <v>0</v>
      </c>
      <c r="AT8">
        <v>0</v>
      </c>
      <c r="AU8" t="s">
        <v>191</v>
      </c>
      <c r="AV8" t="s">
        <v>335</v>
      </c>
      <c r="AY8">
        <v>77545</v>
      </c>
      <c r="AZ8">
        <v>48157670700</v>
      </c>
      <c r="BA8" t="s">
        <v>329</v>
      </c>
      <c r="BB8" t="s">
        <v>285</v>
      </c>
      <c r="BC8">
        <v>153464</v>
      </c>
      <c r="BD8">
        <v>2577</v>
      </c>
      <c r="BE8" t="s">
        <v>287</v>
      </c>
      <c r="BF8" t="s">
        <v>287</v>
      </c>
      <c r="BG8" t="s">
        <v>287</v>
      </c>
    </row>
    <row r="9" spans="1:59" x14ac:dyDescent="0.25">
      <c r="A9">
        <v>133997</v>
      </c>
      <c r="B9">
        <v>16770270</v>
      </c>
      <c r="C9">
        <v>2018</v>
      </c>
      <c r="D9" s="67">
        <v>43434</v>
      </c>
      <c r="E9">
        <v>11</v>
      </c>
      <c r="F9" t="s">
        <v>319</v>
      </c>
      <c r="G9" t="s">
        <v>336</v>
      </c>
      <c r="H9" t="s">
        <v>337</v>
      </c>
      <c r="I9" t="s">
        <v>291</v>
      </c>
      <c r="J9">
        <v>29.53968596</v>
      </c>
      <c r="K9">
        <v>-95.448355960000001</v>
      </c>
      <c r="L9" t="s">
        <v>279</v>
      </c>
      <c r="M9" t="s">
        <v>280</v>
      </c>
      <c r="N9" t="s">
        <v>312</v>
      </c>
      <c r="O9" t="s">
        <v>322</v>
      </c>
      <c r="P9" t="s">
        <v>283</v>
      </c>
      <c r="Q9" t="s">
        <v>201</v>
      </c>
      <c r="R9" t="s">
        <v>284</v>
      </c>
      <c r="S9">
        <v>0</v>
      </c>
      <c r="T9">
        <v>0</v>
      </c>
      <c r="U9">
        <v>0</v>
      </c>
      <c r="V9">
        <v>0</v>
      </c>
      <c r="W9">
        <v>0</v>
      </c>
      <c r="X9">
        <v>1</v>
      </c>
      <c r="Y9">
        <v>0</v>
      </c>
      <c r="Z9">
        <v>0</v>
      </c>
      <c r="AA9">
        <v>0</v>
      </c>
      <c r="AB9">
        <v>0</v>
      </c>
      <c r="AC9">
        <v>0</v>
      </c>
      <c r="AD9">
        <v>1</v>
      </c>
      <c r="AE9">
        <v>0</v>
      </c>
      <c r="AF9">
        <v>0</v>
      </c>
      <c r="AG9">
        <v>0</v>
      </c>
      <c r="AH9">
        <v>0</v>
      </c>
      <c r="AI9">
        <v>0</v>
      </c>
      <c r="AJ9">
        <v>0</v>
      </c>
      <c r="AK9">
        <v>0</v>
      </c>
      <c r="AL9">
        <v>0</v>
      </c>
      <c r="AM9">
        <v>0</v>
      </c>
      <c r="AN9">
        <v>0</v>
      </c>
      <c r="AO9">
        <v>0</v>
      </c>
      <c r="AP9">
        <v>0</v>
      </c>
      <c r="AQ9">
        <v>0</v>
      </c>
      <c r="AR9">
        <v>0</v>
      </c>
      <c r="AS9">
        <v>0</v>
      </c>
      <c r="AT9">
        <v>0</v>
      </c>
      <c r="AU9" t="s">
        <v>191</v>
      </c>
      <c r="AV9" t="s">
        <v>335</v>
      </c>
      <c r="AX9" t="s">
        <v>338</v>
      </c>
      <c r="AY9">
        <v>77545</v>
      </c>
      <c r="AZ9">
        <v>48157670700</v>
      </c>
      <c r="BA9" t="s">
        <v>329</v>
      </c>
      <c r="BB9" t="s">
        <v>285</v>
      </c>
      <c r="BC9">
        <v>153464</v>
      </c>
      <c r="BD9">
        <v>2577</v>
      </c>
      <c r="BE9" t="s">
        <v>286</v>
      </c>
      <c r="BF9" t="s">
        <v>287</v>
      </c>
      <c r="BG9" t="s">
        <v>287</v>
      </c>
    </row>
    <row r="10" spans="1:59" x14ac:dyDescent="0.25">
      <c r="A10">
        <v>134702</v>
      </c>
      <c r="B10">
        <v>16771903</v>
      </c>
      <c r="C10">
        <v>2018</v>
      </c>
      <c r="D10" s="67">
        <v>43415</v>
      </c>
      <c r="E10">
        <v>13</v>
      </c>
      <c r="F10" t="s">
        <v>290</v>
      </c>
      <c r="G10" t="s">
        <v>277</v>
      </c>
      <c r="H10" t="s">
        <v>334</v>
      </c>
      <c r="I10" t="s">
        <v>293</v>
      </c>
      <c r="J10">
        <v>29.539666050000001</v>
      </c>
      <c r="K10">
        <v>-95.447800079999993</v>
      </c>
      <c r="L10" t="s">
        <v>303</v>
      </c>
      <c r="M10" t="s">
        <v>280</v>
      </c>
      <c r="N10" t="s">
        <v>312</v>
      </c>
      <c r="O10" t="s">
        <v>282</v>
      </c>
      <c r="P10" t="s">
        <v>283</v>
      </c>
      <c r="Q10" t="s">
        <v>201</v>
      </c>
      <c r="R10" t="s">
        <v>301</v>
      </c>
      <c r="S10">
        <v>0</v>
      </c>
      <c r="T10">
        <v>0</v>
      </c>
      <c r="U10">
        <v>0</v>
      </c>
      <c r="V10">
        <v>0</v>
      </c>
      <c r="W10">
        <v>0</v>
      </c>
      <c r="X10">
        <v>5</v>
      </c>
      <c r="Y10">
        <v>0</v>
      </c>
      <c r="Z10">
        <v>0</v>
      </c>
      <c r="AA10">
        <v>0</v>
      </c>
      <c r="AB10">
        <v>0</v>
      </c>
      <c r="AC10">
        <v>0</v>
      </c>
      <c r="AD10">
        <v>5</v>
      </c>
      <c r="AE10">
        <v>0</v>
      </c>
      <c r="AF10">
        <v>0</v>
      </c>
      <c r="AG10">
        <v>0</v>
      </c>
      <c r="AH10">
        <v>0</v>
      </c>
      <c r="AI10">
        <v>0</v>
      </c>
      <c r="AJ10">
        <v>0</v>
      </c>
      <c r="AK10">
        <v>0</v>
      </c>
      <c r="AL10">
        <v>0</v>
      </c>
      <c r="AM10">
        <v>0</v>
      </c>
      <c r="AN10">
        <v>0</v>
      </c>
      <c r="AO10">
        <v>0</v>
      </c>
      <c r="AP10">
        <v>0</v>
      </c>
      <c r="AQ10">
        <v>0</v>
      </c>
      <c r="AR10">
        <v>0</v>
      </c>
      <c r="AS10">
        <v>0</v>
      </c>
      <c r="AT10">
        <v>0</v>
      </c>
      <c r="AU10" t="s">
        <v>191</v>
      </c>
      <c r="AV10" t="s">
        <v>335</v>
      </c>
      <c r="AY10">
        <v>77545</v>
      </c>
      <c r="AZ10">
        <v>48157670700</v>
      </c>
      <c r="BA10" t="s">
        <v>329</v>
      </c>
      <c r="BB10" t="s">
        <v>285</v>
      </c>
      <c r="BC10">
        <v>153464</v>
      </c>
      <c r="BD10">
        <v>2577</v>
      </c>
      <c r="BE10" t="s">
        <v>287</v>
      </c>
      <c r="BF10" t="s">
        <v>287</v>
      </c>
      <c r="BG10" t="s">
        <v>287</v>
      </c>
    </row>
    <row r="11" spans="1:59" x14ac:dyDescent="0.25">
      <c r="A11">
        <v>144657</v>
      </c>
      <c r="B11">
        <v>16820048</v>
      </c>
      <c r="C11">
        <v>2018</v>
      </c>
      <c r="D11" s="67">
        <v>43455</v>
      </c>
      <c r="E11">
        <v>16</v>
      </c>
      <c r="F11" t="s">
        <v>319</v>
      </c>
      <c r="G11" t="s">
        <v>336</v>
      </c>
      <c r="H11" t="s">
        <v>337</v>
      </c>
      <c r="I11" t="s">
        <v>293</v>
      </c>
      <c r="J11">
        <v>29.53968596</v>
      </c>
      <c r="K11">
        <v>-95.448355960000001</v>
      </c>
      <c r="L11" t="s">
        <v>279</v>
      </c>
      <c r="M11" t="s">
        <v>280</v>
      </c>
      <c r="N11" t="s">
        <v>312</v>
      </c>
      <c r="O11" t="s">
        <v>322</v>
      </c>
      <c r="P11" t="s">
        <v>283</v>
      </c>
      <c r="Q11" t="s">
        <v>201</v>
      </c>
      <c r="R11" t="s">
        <v>324</v>
      </c>
      <c r="S11">
        <v>0</v>
      </c>
      <c r="T11">
        <v>0</v>
      </c>
      <c r="U11">
        <v>0</v>
      </c>
      <c r="V11">
        <v>0</v>
      </c>
      <c r="W11">
        <v>0</v>
      </c>
      <c r="X11">
        <v>1</v>
      </c>
      <c r="Y11">
        <v>0</v>
      </c>
      <c r="Z11">
        <v>0</v>
      </c>
      <c r="AA11">
        <v>0</v>
      </c>
      <c r="AB11">
        <v>0</v>
      </c>
      <c r="AC11">
        <v>0</v>
      </c>
      <c r="AD11">
        <v>1</v>
      </c>
      <c r="AE11">
        <v>0</v>
      </c>
      <c r="AF11">
        <v>0</v>
      </c>
      <c r="AG11">
        <v>0</v>
      </c>
      <c r="AH11">
        <v>0</v>
      </c>
      <c r="AI11">
        <v>0</v>
      </c>
      <c r="AJ11">
        <v>0</v>
      </c>
      <c r="AK11">
        <v>0</v>
      </c>
      <c r="AL11">
        <v>0</v>
      </c>
      <c r="AM11">
        <v>0</v>
      </c>
      <c r="AN11">
        <v>0</v>
      </c>
      <c r="AO11">
        <v>0</v>
      </c>
      <c r="AP11">
        <v>0</v>
      </c>
      <c r="AQ11">
        <v>0</v>
      </c>
      <c r="AR11">
        <v>0</v>
      </c>
      <c r="AS11">
        <v>0</v>
      </c>
      <c r="AT11">
        <v>0</v>
      </c>
      <c r="AU11" t="s">
        <v>191</v>
      </c>
      <c r="AV11" t="s">
        <v>335</v>
      </c>
      <c r="AX11" t="s">
        <v>338</v>
      </c>
      <c r="AY11">
        <v>77545</v>
      </c>
      <c r="AZ11">
        <v>48157670700</v>
      </c>
      <c r="BA11" t="s">
        <v>329</v>
      </c>
      <c r="BB11" t="s">
        <v>285</v>
      </c>
      <c r="BC11">
        <v>153464</v>
      </c>
      <c r="BD11">
        <v>2577</v>
      </c>
      <c r="BE11" t="s">
        <v>286</v>
      </c>
      <c r="BF11" t="s">
        <v>287</v>
      </c>
      <c r="BG11" t="s">
        <v>287</v>
      </c>
    </row>
    <row r="12" spans="1:59" x14ac:dyDescent="0.25">
      <c r="A12">
        <v>146641</v>
      </c>
      <c r="B12">
        <v>16830799</v>
      </c>
      <c r="C12">
        <v>2018</v>
      </c>
      <c r="D12" s="67">
        <v>43462</v>
      </c>
      <c r="E12">
        <v>10</v>
      </c>
      <c r="F12" t="s">
        <v>319</v>
      </c>
      <c r="G12" t="s">
        <v>336</v>
      </c>
      <c r="H12" t="s">
        <v>337</v>
      </c>
      <c r="I12" t="s">
        <v>300</v>
      </c>
      <c r="J12">
        <v>29.53968596</v>
      </c>
      <c r="K12">
        <v>-95.448355960000001</v>
      </c>
      <c r="L12" t="s">
        <v>279</v>
      </c>
      <c r="M12" t="s">
        <v>280</v>
      </c>
      <c r="N12" t="s">
        <v>312</v>
      </c>
      <c r="O12" t="s">
        <v>282</v>
      </c>
      <c r="P12" t="s">
        <v>320</v>
      </c>
      <c r="Q12" t="s">
        <v>203</v>
      </c>
      <c r="R12" t="s">
        <v>314</v>
      </c>
      <c r="S12">
        <v>0</v>
      </c>
      <c r="T12">
        <v>0</v>
      </c>
      <c r="U12">
        <v>1</v>
      </c>
      <c r="V12">
        <v>0</v>
      </c>
      <c r="W12">
        <v>1</v>
      </c>
      <c r="X12">
        <v>2</v>
      </c>
      <c r="Y12">
        <v>0</v>
      </c>
      <c r="Z12">
        <v>0</v>
      </c>
      <c r="AA12">
        <v>0</v>
      </c>
      <c r="AB12">
        <v>1</v>
      </c>
      <c r="AC12">
        <v>0</v>
      </c>
      <c r="AD12">
        <v>2</v>
      </c>
      <c r="AE12">
        <v>1</v>
      </c>
      <c r="AF12">
        <v>0</v>
      </c>
      <c r="AG12">
        <v>0</v>
      </c>
      <c r="AH12">
        <v>0</v>
      </c>
      <c r="AI12">
        <v>0</v>
      </c>
      <c r="AJ12">
        <v>0</v>
      </c>
      <c r="AK12">
        <v>0</v>
      </c>
      <c r="AL12">
        <v>0</v>
      </c>
      <c r="AM12">
        <v>0</v>
      </c>
      <c r="AN12">
        <v>0</v>
      </c>
      <c r="AO12">
        <v>0</v>
      </c>
      <c r="AP12">
        <v>0</v>
      </c>
      <c r="AQ12">
        <v>0</v>
      </c>
      <c r="AR12">
        <v>0</v>
      </c>
      <c r="AS12">
        <v>0</v>
      </c>
      <c r="AT12">
        <v>0</v>
      </c>
      <c r="AU12" t="s">
        <v>191</v>
      </c>
      <c r="AV12" t="s">
        <v>335</v>
      </c>
      <c r="AX12" t="s">
        <v>338</v>
      </c>
      <c r="AY12">
        <v>77545</v>
      </c>
      <c r="AZ12">
        <v>48157670700</v>
      </c>
      <c r="BA12" t="s">
        <v>329</v>
      </c>
      <c r="BB12" t="s">
        <v>285</v>
      </c>
      <c r="BC12">
        <v>153464</v>
      </c>
      <c r="BD12">
        <v>2577</v>
      </c>
      <c r="BE12" t="s">
        <v>287</v>
      </c>
      <c r="BF12" t="s">
        <v>287</v>
      </c>
      <c r="BG12" t="s">
        <v>287</v>
      </c>
    </row>
    <row r="13" spans="1:59" x14ac:dyDescent="0.25">
      <c r="A13">
        <v>166592</v>
      </c>
      <c r="B13">
        <v>16922329</v>
      </c>
      <c r="C13">
        <v>2019</v>
      </c>
      <c r="D13" s="67">
        <v>43518</v>
      </c>
      <c r="E13">
        <v>19</v>
      </c>
      <c r="F13" t="s">
        <v>319</v>
      </c>
      <c r="G13" t="s">
        <v>333</v>
      </c>
      <c r="H13" t="s">
        <v>340</v>
      </c>
      <c r="I13" t="s">
        <v>302</v>
      </c>
      <c r="J13">
        <v>29.53991585</v>
      </c>
      <c r="K13">
        <v>-95.435068439999995</v>
      </c>
      <c r="L13" t="s">
        <v>330</v>
      </c>
      <c r="M13" t="s">
        <v>341</v>
      </c>
      <c r="N13" t="s">
        <v>294</v>
      </c>
      <c r="O13" t="s">
        <v>305</v>
      </c>
      <c r="P13" t="s">
        <v>283</v>
      </c>
      <c r="Q13" t="s">
        <v>204</v>
      </c>
      <c r="R13" t="s">
        <v>284</v>
      </c>
      <c r="S13">
        <v>0</v>
      </c>
      <c r="T13">
        <v>0</v>
      </c>
      <c r="U13">
        <v>0</v>
      </c>
      <c r="V13">
        <v>0</v>
      </c>
      <c r="W13">
        <v>0</v>
      </c>
      <c r="X13">
        <v>1</v>
      </c>
      <c r="Y13">
        <v>0</v>
      </c>
      <c r="Z13">
        <v>0</v>
      </c>
      <c r="AA13">
        <v>0</v>
      </c>
      <c r="AB13">
        <v>0</v>
      </c>
      <c r="AC13">
        <v>0</v>
      </c>
      <c r="AD13">
        <v>1</v>
      </c>
      <c r="AE13">
        <v>0</v>
      </c>
      <c r="AF13">
        <v>0</v>
      </c>
      <c r="AG13">
        <v>0</v>
      </c>
      <c r="AH13">
        <v>0</v>
      </c>
      <c r="AI13">
        <v>0</v>
      </c>
      <c r="AJ13">
        <v>0</v>
      </c>
      <c r="AK13">
        <v>0</v>
      </c>
      <c r="AL13">
        <v>0</v>
      </c>
      <c r="AM13">
        <v>0</v>
      </c>
      <c r="AN13">
        <v>0</v>
      </c>
      <c r="AO13">
        <v>0</v>
      </c>
      <c r="AP13">
        <v>0</v>
      </c>
      <c r="AQ13">
        <v>0</v>
      </c>
      <c r="AR13">
        <v>0</v>
      </c>
      <c r="AS13">
        <v>0</v>
      </c>
      <c r="AT13">
        <v>0</v>
      </c>
      <c r="AU13" t="s">
        <v>191</v>
      </c>
      <c r="AV13" t="s">
        <v>342</v>
      </c>
      <c r="AW13" t="s">
        <v>343</v>
      </c>
      <c r="AY13">
        <v>77545</v>
      </c>
      <c r="AZ13">
        <v>48157670700</v>
      </c>
      <c r="BA13" t="s">
        <v>344</v>
      </c>
      <c r="BB13" t="s">
        <v>285</v>
      </c>
      <c r="BC13">
        <v>48306</v>
      </c>
      <c r="BD13">
        <v>8141</v>
      </c>
      <c r="BE13" t="s">
        <v>287</v>
      </c>
      <c r="BF13" t="s">
        <v>287</v>
      </c>
      <c r="BG13" t="s">
        <v>287</v>
      </c>
    </row>
    <row r="14" spans="1:59" x14ac:dyDescent="0.25">
      <c r="A14">
        <v>172611</v>
      </c>
      <c r="B14">
        <v>16949222</v>
      </c>
      <c r="C14">
        <v>2019</v>
      </c>
      <c r="D14" s="67">
        <v>43525</v>
      </c>
      <c r="E14">
        <v>1</v>
      </c>
      <c r="F14" t="s">
        <v>319</v>
      </c>
      <c r="G14" t="s">
        <v>277</v>
      </c>
      <c r="H14" t="s">
        <v>334</v>
      </c>
      <c r="I14" t="s">
        <v>302</v>
      </c>
      <c r="J14">
        <v>29.539912090000001</v>
      </c>
      <c r="K14">
        <v>-95.435312600000003</v>
      </c>
      <c r="L14" t="s">
        <v>279</v>
      </c>
      <c r="M14" t="s">
        <v>311</v>
      </c>
      <c r="N14" t="s">
        <v>281</v>
      </c>
      <c r="O14" t="s">
        <v>305</v>
      </c>
      <c r="P14" t="s">
        <v>283</v>
      </c>
      <c r="Q14" t="s">
        <v>204</v>
      </c>
      <c r="R14" t="s">
        <v>345</v>
      </c>
      <c r="S14">
        <v>0</v>
      </c>
      <c r="T14">
        <v>0</v>
      </c>
      <c r="U14">
        <v>0</v>
      </c>
      <c r="V14">
        <v>0</v>
      </c>
      <c r="W14">
        <v>0</v>
      </c>
      <c r="X14">
        <v>1</v>
      </c>
      <c r="Y14">
        <v>0</v>
      </c>
      <c r="Z14">
        <v>0</v>
      </c>
      <c r="AA14">
        <v>0</v>
      </c>
      <c r="AB14">
        <v>0</v>
      </c>
      <c r="AC14">
        <v>0</v>
      </c>
      <c r="AD14">
        <v>1</v>
      </c>
      <c r="AE14">
        <v>0</v>
      </c>
      <c r="AF14">
        <v>0</v>
      </c>
      <c r="AG14">
        <v>0</v>
      </c>
      <c r="AH14">
        <v>0</v>
      </c>
      <c r="AI14">
        <v>0</v>
      </c>
      <c r="AJ14">
        <v>0</v>
      </c>
      <c r="AK14">
        <v>0</v>
      </c>
      <c r="AL14">
        <v>0</v>
      </c>
      <c r="AM14">
        <v>0</v>
      </c>
      <c r="AN14">
        <v>0</v>
      </c>
      <c r="AO14">
        <v>0</v>
      </c>
      <c r="AP14">
        <v>0</v>
      </c>
      <c r="AQ14">
        <v>0</v>
      </c>
      <c r="AR14">
        <v>0</v>
      </c>
      <c r="AS14">
        <v>0</v>
      </c>
      <c r="AT14">
        <v>0</v>
      </c>
      <c r="AU14" t="s">
        <v>191</v>
      </c>
      <c r="AV14" t="s">
        <v>342</v>
      </c>
      <c r="AY14">
        <v>77545</v>
      </c>
      <c r="AZ14">
        <v>48157670700</v>
      </c>
      <c r="BA14" t="s">
        <v>329</v>
      </c>
      <c r="BB14" t="s">
        <v>285</v>
      </c>
      <c r="BC14">
        <v>48306</v>
      </c>
      <c r="BD14">
        <v>8141</v>
      </c>
      <c r="BE14" t="s">
        <v>287</v>
      </c>
      <c r="BF14" t="s">
        <v>287</v>
      </c>
      <c r="BG14" t="s">
        <v>287</v>
      </c>
    </row>
    <row r="15" spans="1:59" x14ac:dyDescent="0.25">
      <c r="A15">
        <v>181002</v>
      </c>
      <c r="B15">
        <v>16992970</v>
      </c>
      <c r="C15">
        <v>2019</v>
      </c>
      <c r="D15" s="67">
        <v>43549</v>
      </c>
      <c r="E15">
        <v>11</v>
      </c>
      <c r="F15" t="s">
        <v>307</v>
      </c>
      <c r="G15" t="s">
        <v>333</v>
      </c>
      <c r="H15" t="s">
        <v>334</v>
      </c>
      <c r="I15" t="s">
        <v>293</v>
      </c>
      <c r="J15">
        <v>29.539879769999999</v>
      </c>
      <c r="K15">
        <v>-95.437105180000003</v>
      </c>
      <c r="L15" t="s">
        <v>279</v>
      </c>
      <c r="M15" t="s">
        <v>280</v>
      </c>
      <c r="N15" t="s">
        <v>281</v>
      </c>
      <c r="O15" t="s">
        <v>305</v>
      </c>
      <c r="P15" t="s">
        <v>283</v>
      </c>
      <c r="Q15" t="s">
        <v>204</v>
      </c>
      <c r="R15" t="s">
        <v>346</v>
      </c>
      <c r="S15">
        <v>0</v>
      </c>
      <c r="T15">
        <v>0</v>
      </c>
      <c r="U15">
        <v>0</v>
      </c>
      <c r="V15">
        <v>0</v>
      </c>
      <c r="W15">
        <v>0</v>
      </c>
      <c r="X15">
        <v>1</v>
      </c>
      <c r="Y15">
        <v>0</v>
      </c>
      <c r="Z15">
        <v>0</v>
      </c>
      <c r="AA15">
        <v>0</v>
      </c>
      <c r="AB15">
        <v>0</v>
      </c>
      <c r="AC15">
        <v>0</v>
      </c>
      <c r="AD15">
        <v>1</v>
      </c>
      <c r="AE15">
        <v>0</v>
      </c>
      <c r="AF15">
        <v>0</v>
      </c>
      <c r="AG15">
        <v>0</v>
      </c>
      <c r="AH15">
        <v>0</v>
      </c>
      <c r="AI15">
        <v>0</v>
      </c>
      <c r="AJ15">
        <v>0</v>
      </c>
      <c r="AK15">
        <v>0</v>
      </c>
      <c r="AL15">
        <v>0</v>
      </c>
      <c r="AM15">
        <v>0</v>
      </c>
      <c r="AN15">
        <v>0</v>
      </c>
      <c r="AO15">
        <v>0</v>
      </c>
      <c r="AP15">
        <v>0</v>
      </c>
      <c r="AQ15">
        <v>0</v>
      </c>
      <c r="AR15">
        <v>0</v>
      </c>
      <c r="AS15">
        <v>0</v>
      </c>
      <c r="AT15">
        <v>0</v>
      </c>
      <c r="AU15" t="s">
        <v>191</v>
      </c>
      <c r="AV15" t="s">
        <v>335</v>
      </c>
      <c r="AY15">
        <v>77545</v>
      </c>
      <c r="AZ15">
        <v>48157670700</v>
      </c>
      <c r="BA15" t="s">
        <v>329</v>
      </c>
      <c r="BB15" t="s">
        <v>285</v>
      </c>
      <c r="BC15">
        <v>153465</v>
      </c>
      <c r="BD15">
        <v>8141</v>
      </c>
      <c r="BE15" t="s">
        <v>287</v>
      </c>
      <c r="BF15" t="s">
        <v>287</v>
      </c>
      <c r="BG15" t="s">
        <v>287</v>
      </c>
    </row>
    <row r="16" spans="1:59" x14ac:dyDescent="0.25">
      <c r="A16">
        <v>183368</v>
      </c>
      <c r="B16">
        <v>17003475</v>
      </c>
      <c r="C16">
        <v>2019</v>
      </c>
      <c r="D16" s="67">
        <v>43560</v>
      </c>
      <c r="E16">
        <v>18</v>
      </c>
      <c r="F16" t="s">
        <v>319</v>
      </c>
      <c r="G16" t="s">
        <v>277</v>
      </c>
      <c r="H16" t="s">
        <v>334</v>
      </c>
      <c r="I16" t="s">
        <v>302</v>
      </c>
      <c r="J16">
        <v>29.539802659999999</v>
      </c>
      <c r="K16">
        <v>-95.440260600000002</v>
      </c>
      <c r="L16" t="s">
        <v>279</v>
      </c>
      <c r="M16" t="s">
        <v>280</v>
      </c>
      <c r="N16" t="s">
        <v>295</v>
      </c>
      <c r="O16" t="s">
        <v>282</v>
      </c>
      <c r="P16" t="s">
        <v>283</v>
      </c>
      <c r="Q16" t="s">
        <v>202</v>
      </c>
      <c r="R16" t="s">
        <v>301</v>
      </c>
      <c r="S16">
        <v>0</v>
      </c>
      <c r="T16">
        <v>0</v>
      </c>
      <c r="U16">
        <v>0</v>
      </c>
      <c r="V16">
        <v>0</v>
      </c>
      <c r="W16">
        <v>0</v>
      </c>
      <c r="X16">
        <v>3</v>
      </c>
      <c r="Y16">
        <v>0</v>
      </c>
      <c r="Z16">
        <v>0</v>
      </c>
      <c r="AA16">
        <v>0</v>
      </c>
      <c r="AB16">
        <v>0</v>
      </c>
      <c r="AC16">
        <v>0</v>
      </c>
      <c r="AD16">
        <v>3</v>
      </c>
      <c r="AE16">
        <v>0</v>
      </c>
      <c r="AF16">
        <v>0</v>
      </c>
      <c r="AG16">
        <v>0</v>
      </c>
      <c r="AH16">
        <v>0</v>
      </c>
      <c r="AI16">
        <v>0</v>
      </c>
      <c r="AJ16">
        <v>0</v>
      </c>
      <c r="AK16">
        <v>0</v>
      </c>
      <c r="AL16">
        <v>0</v>
      </c>
      <c r="AM16">
        <v>0</v>
      </c>
      <c r="AN16">
        <v>0</v>
      </c>
      <c r="AO16">
        <v>0</v>
      </c>
      <c r="AP16">
        <v>0</v>
      </c>
      <c r="AQ16">
        <v>0</v>
      </c>
      <c r="AR16">
        <v>0</v>
      </c>
      <c r="AS16">
        <v>0</v>
      </c>
      <c r="AT16">
        <v>0</v>
      </c>
      <c r="AU16" t="s">
        <v>191</v>
      </c>
      <c r="AV16" t="s">
        <v>335</v>
      </c>
      <c r="AY16">
        <v>77545</v>
      </c>
      <c r="AZ16">
        <v>48157670700</v>
      </c>
      <c r="BA16" t="s">
        <v>329</v>
      </c>
      <c r="BB16" t="s">
        <v>285</v>
      </c>
      <c r="BC16">
        <v>153465</v>
      </c>
      <c r="BD16">
        <v>8141</v>
      </c>
      <c r="BE16" t="s">
        <v>287</v>
      </c>
      <c r="BF16" t="s">
        <v>287</v>
      </c>
      <c r="BG16" t="s">
        <v>287</v>
      </c>
    </row>
    <row r="17" spans="1:59" x14ac:dyDescent="0.25">
      <c r="A17">
        <v>190037</v>
      </c>
      <c r="B17">
        <v>17033224</v>
      </c>
      <c r="C17">
        <v>2019</v>
      </c>
      <c r="D17" s="67">
        <v>43568</v>
      </c>
      <c r="E17">
        <v>11</v>
      </c>
      <c r="F17" t="s">
        <v>297</v>
      </c>
      <c r="G17" t="s">
        <v>336</v>
      </c>
      <c r="H17" t="s">
        <v>337</v>
      </c>
      <c r="I17" t="s">
        <v>291</v>
      </c>
      <c r="J17">
        <v>29.53966144</v>
      </c>
      <c r="K17">
        <v>-95.44836574</v>
      </c>
      <c r="L17" t="s">
        <v>279</v>
      </c>
      <c r="M17" t="s">
        <v>280</v>
      </c>
      <c r="N17" t="s">
        <v>281</v>
      </c>
      <c r="O17" t="s">
        <v>282</v>
      </c>
      <c r="P17" t="s">
        <v>283</v>
      </c>
      <c r="Q17" t="s">
        <v>203</v>
      </c>
      <c r="R17" t="s">
        <v>301</v>
      </c>
      <c r="S17">
        <v>0</v>
      </c>
      <c r="T17">
        <v>0</v>
      </c>
      <c r="U17">
        <v>0</v>
      </c>
      <c r="V17">
        <v>0</v>
      </c>
      <c r="W17">
        <v>0</v>
      </c>
      <c r="X17">
        <v>6</v>
      </c>
      <c r="Y17">
        <v>0</v>
      </c>
      <c r="Z17">
        <v>0</v>
      </c>
      <c r="AA17">
        <v>0</v>
      </c>
      <c r="AB17">
        <v>0</v>
      </c>
      <c r="AC17">
        <v>0</v>
      </c>
      <c r="AD17">
        <v>6</v>
      </c>
      <c r="AE17">
        <v>0</v>
      </c>
      <c r="AF17">
        <v>0</v>
      </c>
      <c r="AG17">
        <v>0</v>
      </c>
      <c r="AH17">
        <v>0</v>
      </c>
      <c r="AI17">
        <v>0</v>
      </c>
      <c r="AJ17">
        <v>0</v>
      </c>
      <c r="AK17">
        <v>0</v>
      </c>
      <c r="AL17">
        <v>0</v>
      </c>
      <c r="AM17">
        <v>0</v>
      </c>
      <c r="AN17">
        <v>0</v>
      </c>
      <c r="AO17">
        <v>0</v>
      </c>
      <c r="AP17">
        <v>0</v>
      </c>
      <c r="AQ17">
        <v>0</v>
      </c>
      <c r="AR17">
        <v>0</v>
      </c>
      <c r="AS17">
        <v>0</v>
      </c>
      <c r="AT17">
        <v>0</v>
      </c>
      <c r="AU17" t="s">
        <v>191</v>
      </c>
      <c r="AV17" t="s">
        <v>335</v>
      </c>
      <c r="AX17" t="s">
        <v>338</v>
      </c>
      <c r="AY17">
        <v>77545</v>
      </c>
      <c r="AZ17">
        <v>48157670700</v>
      </c>
      <c r="BA17" t="s">
        <v>329</v>
      </c>
      <c r="BB17" t="s">
        <v>285</v>
      </c>
      <c r="BC17">
        <v>153464</v>
      </c>
      <c r="BD17">
        <v>2577</v>
      </c>
      <c r="BE17" t="s">
        <v>287</v>
      </c>
      <c r="BF17" t="s">
        <v>287</v>
      </c>
      <c r="BG17" t="s">
        <v>287</v>
      </c>
    </row>
    <row r="18" spans="1:59" x14ac:dyDescent="0.25">
      <c r="A18">
        <v>208420</v>
      </c>
      <c r="B18">
        <v>17121470</v>
      </c>
      <c r="C18">
        <v>2019</v>
      </c>
      <c r="D18" s="67">
        <v>43620</v>
      </c>
      <c r="E18">
        <v>17</v>
      </c>
      <c r="F18" t="s">
        <v>299</v>
      </c>
      <c r="G18" t="s">
        <v>336</v>
      </c>
      <c r="H18" t="s">
        <v>337</v>
      </c>
      <c r="I18" t="s">
        <v>278</v>
      </c>
      <c r="J18">
        <v>29.539687069999999</v>
      </c>
      <c r="K18">
        <v>-95.448355509999999</v>
      </c>
      <c r="L18" t="s">
        <v>279</v>
      </c>
      <c r="M18" t="s">
        <v>280</v>
      </c>
      <c r="N18" t="s">
        <v>312</v>
      </c>
      <c r="O18" t="s">
        <v>282</v>
      </c>
      <c r="P18" t="s">
        <v>283</v>
      </c>
      <c r="Q18" t="s">
        <v>201</v>
      </c>
      <c r="R18" t="s">
        <v>301</v>
      </c>
      <c r="S18">
        <v>0</v>
      </c>
      <c r="T18">
        <v>0</v>
      </c>
      <c r="U18">
        <v>0</v>
      </c>
      <c r="V18">
        <v>0</v>
      </c>
      <c r="W18">
        <v>0</v>
      </c>
      <c r="X18">
        <v>4</v>
      </c>
      <c r="Y18">
        <v>0</v>
      </c>
      <c r="Z18">
        <v>0</v>
      </c>
      <c r="AA18">
        <v>0</v>
      </c>
      <c r="AB18">
        <v>0</v>
      </c>
      <c r="AC18">
        <v>0</v>
      </c>
      <c r="AD18">
        <v>4</v>
      </c>
      <c r="AE18">
        <v>0</v>
      </c>
      <c r="AF18">
        <v>0</v>
      </c>
      <c r="AG18">
        <v>0</v>
      </c>
      <c r="AH18">
        <v>0</v>
      </c>
      <c r="AI18">
        <v>0</v>
      </c>
      <c r="AJ18">
        <v>0</v>
      </c>
      <c r="AK18">
        <v>0</v>
      </c>
      <c r="AL18">
        <v>0</v>
      </c>
      <c r="AM18">
        <v>0</v>
      </c>
      <c r="AN18">
        <v>0</v>
      </c>
      <c r="AO18">
        <v>0</v>
      </c>
      <c r="AP18">
        <v>0</v>
      </c>
      <c r="AQ18">
        <v>0</v>
      </c>
      <c r="AR18">
        <v>0</v>
      </c>
      <c r="AS18">
        <v>0</v>
      </c>
      <c r="AT18">
        <v>0</v>
      </c>
      <c r="AU18" t="s">
        <v>191</v>
      </c>
      <c r="AV18" t="s">
        <v>335</v>
      </c>
      <c r="AX18" t="s">
        <v>338</v>
      </c>
      <c r="AY18">
        <v>77545</v>
      </c>
      <c r="AZ18">
        <v>48157670700</v>
      </c>
      <c r="BA18" t="s">
        <v>329</v>
      </c>
      <c r="BB18" t="s">
        <v>285</v>
      </c>
      <c r="BC18">
        <v>153464</v>
      </c>
      <c r="BD18">
        <v>2577</v>
      </c>
      <c r="BE18" t="s">
        <v>287</v>
      </c>
      <c r="BF18" t="s">
        <v>287</v>
      </c>
      <c r="BG18" t="s">
        <v>287</v>
      </c>
    </row>
    <row r="19" spans="1:59" x14ac:dyDescent="0.25">
      <c r="A19">
        <v>249494</v>
      </c>
      <c r="B19">
        <v>17303480</v>
      </c>
      <c r="C19">
        <v>2019</v>
      </c>
      <c r="D19" s="67">
        <v>43728</v>
      </c>
      <c r="E19">
        <v>16</v>
      </c>
      <c r="F19" t="s">
        <v>319</v>
      </c>
      <c r="G19" t="s">
        <v>336</v>
      </c>
      <c r="H19" t="s">
        <v>337</v>
      </c>
      <c r="I19" t="s">
        <v>300</v>
      </c>
      <c r="J19">
        <v>29.539666140000001</v>
      </c>
      <c r="K19">
        <v>-95.448363869999994</v>
      </c>
      <c r="L19" t="s">
        <v>303</v>
      </c>
      <c r="M19" t="s">
        <v>280</v>
      </c>
      <c r="N19" t="s">
        <v>281</v>
      </c>
      <c r="O19" t="s">
        <v>282</v>
      </c>
      <c r="P19" t="s">
        <v>283</v>
      </c>
      <c r="Q19" t="s">
        <v>203</v>
      </c>
      <c r="R19" t="s">
        <v>298</v>
      </c>
      <c r="S19">
        <v>0</v>
      </c>
      <c r="T19">
        <v>0</v>
      </c>
      <c r="U19">
        <v>0</v>
      </c>
      <c r="V19">
        <v>0</v>
      </c>
      <c r="W19">
        <v>0</v>
      </c>
      <c r="X19">
        <v>2</v>
      </c>
      <c r="Y19">
        <v>0</v>
      </c>
      <c r="Z19">
        <v>0</v>
      </c>
      <c r="AA19">
        <v>0</v>
      </c>
      <c r="AB19">
        <v>0</v>
      </c>
      <c r="AC19">
        <v>0</v>
      </c>
      <c r="AD19">
        <v>2</v>
      </c>
      <c r="AE19">
        <v>0</v>
      </c>
      <c r="AF19">
        <v>0</v>
      </c>
      <c r="AG19">
        <v>0</v>
      </c>
      <c r="AH19">
        <v>0</v>
      </c>
      <c r="AI19">
        <v>0</v>
      </c>
      <c r="AJ19">
        <v>0</v>
      </c>
      <c r="AK19">
        <v>0</v>
      </c>
      <c r="AL19">
        <v>0</v>
      </c>
      <c r="AM19">
        <v>0</v>
      </c>
      <c r="AN19">
        <v>0</v>
      </c>
      <c r="AO19">
        <v>0</v>
      </c>
      <c r="AP19">
        <v>0</v>
      </c>
      <c r="AQ19">
        <v>0</v>
      </c>
      <c r="AR19">
        <v>0</v>
      </c>
      <c r="AS19">
        <v>0</v>
      </c>
      <c r="AT19">
        <v>0</v>
      </c>
      <c r="AU19" t="s">
        <v>191</v>
      </c>
      <c r="AV19" t="s">
        <v>335</v>
      </c>
      <c r="AX19" t="s">
        <v>338</v>
      </c>
      <c r="AY19">
        <v>77545</v>
      </c>
      <c r="AZ19">
        <v>48157670700</v>
      </c>
      <c r="BA19" t="s">
        <v>329</v>
      </c>
      <c r="BB19" t="s">
        <v>285</v>
      </c>
      <c r="BC19">
        <v>153464</v>
      </c>
      <c r="BD19">
        <v>2577</v>
      </c>
      <c r="BE19" t="s">
        <v>287</v>
      </c>
      <c r="BF19" t="s">
        <v>287</v>
      </c>
      <c r="BG19" t="s">
        <v>287</v>
      </c>
    </row>
    <row r="20" spans="1:59" x14ac:dyDescent="0.25">
      <c r="A20">
        <v>256736</v>
      </c>
      <c r="B20">
        <v>17336358</v>
      </c>
      <c r="C20">
        <v>2019</v>
      </c>
      <c r="D20" s="67">
        <v>43729</v>
      </c>
      <c r="E20">
        <v>15</v>
      </c>
      <c r="F20" t="s">
        <v>297</v>
      </c>
      <c r="G20" t="s">
        <v>336</v>
      </c>
      <c r="H20" t="s">
        <v>337</v>
      </c>
      <c r="I20" t="s">
        <v>291</v>
      </c>
      <c r="J20">
        <v>29.53968596</v>
      </c>
      <c r="K20">
        <v>-95.448355960000001</v>
      </c>
      <c r="L20" t="s">
        <v>279</v>
      </c>
      <c r="M20" t="s">
        <v>280</v>
      </c>
      <c r="N20" t="s">
        <v>312</v>
      </c>
      <c r="O20" t="s">
        <v>282</v>
      </c>
      <c r="P20" t="s">
        <v>320</v>
      </c>
      <c r="Q20" t="s">
        <v>203</v>
      </c>
      <c r="R20" t="s">
        <v>314</v>
      </c>
      <c r="S20">
        <v>0</v>
      </c>
      <c r="T20">
        <v>0</v>
      </c>
      <c r="U20">
        <v>1</v>
      </c>
      <c r="V20">
        <v>0</v>
      </c>
      <c r="W20">
        <v>1</v>
      </c>
      <c r="X20">
        <v>2</v>
      </c>
      <c r="Y20">
        <v>0</v>
      </c>
      <c r="Z20">
        <v>0</v>
      </c>
      <c r="AA20">
        <v>0</v>
      </c>
      <c r="AB20">
        <v>1</v>
      </c>
      <c r="AC20">
        <v>0</v>
      </c>
      <c r="AD20">
        <v>2</v>
      </c>
      <c r="AE20">
        <v>1</v>
      </c>
      <c r="AF20">
        <v>0</v>
      </c>
      <c r="AG20">
        <v>0</v>
      </c>
      <c r="AH20">
        <v>0</v>
      </c>
      <c r="AI20">
        <v>0</v>
      </c>
      <c r="AJ20">
        <v>0</v>
      </c>
      <c r="AK20">
        <v>0</v>
      </c>
      <c r="AL20">
        <v>0</v>
      </c>
      <c r="AM20">
        <v>0</v>
      </c>
      <c r="AN20">
        <v>0</v>
      </c>
      <c r="AO20">
        <v>0</v>
      </c>
      <c r="AP20">
        <v>0</v>
      </c>
      <c r="AQ20">
        <v>0</v>
      </c>
      <c r="AR20">
        <v>0</v>
      </c>
      <c r="AS20">
        <v>0</v>
      </c>
      <c r="AT20">
        <v>0</v>
      </c>
      <c r="AU20" t="s">
        <v>191</v>
      </c>
      <c r="AV20" t="s">
        <v>335</v>
      </c>
      <c r="AX20" t="s">
        <v>338</v>
      </c>
      <c r="AY20">
        <v>77545</v>
      </c>
      <c r="AZ20">
        <v>48157670700</v>
      </c>
      <c r="BA20" t="s">
        <v>329</v>
      </c>
      <c r="BB20" t="s">
        <v>285</v>
      </c>
      <c r="BC20">
        <v>153464</v>
      </c>
      <c r="BD20">
        <v>2577</v>
      </c>
      <c r="BE20" t="s">
        <v>287</v>
      </c>
      <c r="BF20" t="s">
        <v>287</v>
      </c>
      <c r="BG20" t="s">
        <v>287</v>
      </c>
    </row>
    <row r="21" spans="1:59" x14ac:dyDescent="0.25">
      <c r="A21">
        <v>272799</v>
      </c>
      <c r="B21">
        <v>17407254</v>
      </c>
      <c r="C21">
        <v>2019</v>
      </c>
      <c r="D21" s="67">
        <v>43782</v>
      </c>
      <c r="E21">
        <v>20</v>
      </c>
      <c r="F21" t="s">
        <v>276</v>
      </c>
      <c r="G21" t="s">
        <v>336</v>
      </c>
      <c r="H21" t="s">
        <v>337</v>
      </c>
      <c r="I21" t="s">
        <v>278</v>
      </c>
      <c r="J21">
        <v>29.539666189999998</v>
      </c>
      <c r="K21">
        <v>-95.448363850000007</v>
      </c>
      <c r="L21" t="s">
        <v>279</v>
      </c>
      <c r="M21" t="s">
        <v>304</v>
      </c>
      <c r="N21" t="s">
        <v>312</v>
      </c>
      <c r="O21" t="s">
        <v>282</v>
      </c>
      <c r="P21" t="s">
        <v>283</v>
      </c>
      <c r="Q21" t="s">
        <v>203</v>
      </c>
      <c r="R21" t="s">
        <v>301</v>
      </c>
      <c r="S21">
        <v>0</v>
      </c>
      <c r="T21">
        <v>0</v>
      </c>
      <c r="U21">
        <v>0</v>
      </c>
      <c r="V21">
        <v>0</v>
      </c>
      <c r="W21">
        <v>0</v>
      </c>
      <c r="X21">
        <v>1</v>
      </c>
      <c r="Y21">
        <v>1</v>
      </c>
      <c r="Z21">
        <v>0</v>
      </c>
      <c r="AA21">
        <v>0</v>
      </c>
      <c r="AB21">
        <v>0</v>
      </c>
      <c r="AC21">
        <v>0</v>
      </c>
      <c r="AD21">
        <v>1</v>
      </c>
      <c r="AE21">
        <v>0</v>
      </c>
      <c r="AF21">
        <v>1</v>
      </c>
      <c r="AG21">
        <v>0</v>
      </c>
      <c r="AH21">
        <v>0</v>
      </c>
      <c r="AI21">
        <v>0</v>
      </c>
      <c r="AJ21">
        <v>0</v>
      </c>
      <c r="AK21">
        <v>0</v>
      </c>
      <c r="AL21">
        <v>0</v>
      </c>
      <c r="AM21">
        <v>0</v>
      </c>
      <c r="AN21">
        <v>0</v>
      </c>
      <c r="AO21">
        <v>0</v>
      </c>
      <c r="AP21">
        <v>0</v>
      </c>
      <c r="AQ21">
        <v>0</v>
      </c>
      <c r="AR21">
        <v>0</v>
      </c>
      <c r="AS21">
        <v>0</v>
      </c>
      <c r="AT21">
        <v>0</v>
      </c>
      <c r="AU21" t="s">
        <v>191</v>
      </c>
      <c r="AV21" t="s">
        <v>335</v>
      </c>
      <c r="AX21" t="s">
        <v>338</v>
      </c>
      <c r="AY21">
        <v>77545</v>
      </c>
      <c r="AZ21">
        <v>48157670700</v>
      </c>
      <c r="BA21" t="s">
        <v>329</v>
      </c>
      <c r="BB21" t="s">
        <v>285</v>
      </c>
      <c r="BC21">
        <v>153464</v>
      </c>
      <c r="BD21">
        <v>2577</v>
      </c>
      <c r="BE21" t="s">
        <v>287</v>
      </c>
      <c r="BF21" t="s">
        <v>287</v>
      </c>
      <c r="BG21" t="s">
        <v>287</v>
      </c>
    </row>
    <row r="22" spans="1:59" x14ac:dyDescent="0.25">
      <c r="A22">
        <v>291316</v>
      </c>
      <c r="B22">
        <v>17487753</v>
      </c>
      <c r="C22">
        <v>2019</v>
      </c>
      <c r="D22" s="67">
        <v>43828</v>
      </c>
      <c r="E22">
        <v>15</v>
      </c>
      <c r="F22" t="s">
        <v>290</v>
      </c>
      <c r="G22" t="s">
        <v>336</v>
      </c>
      <c r="H22" t="s">
        <v>337</v>
      </c>
      <c r="I22" t="s">
        <v>291</v>
      </c>
      <c r="J22">
        <v>29.539666929999999</v>
      </c>
      <c r="K22">
        <v>-95.448363549999996</v>
      </c>
      <c r="L22" t="s">
        <v>279</v>
      </c>
      <c r="M22" t="s">
        <v>280</v>
      </c>
      <c r="N22" t="s">
        <v>310</v>
      </c>
      <c r="O22" t="s">
        <v>282</v>
      </c>
      <c r="P22" t="s">
        <v>320</v>
      </c>
      <c r="Q22" t="s">
        <v>203</v>
      </c>
      <c r="R22" t="s">
        <v>298</v>
      </c>
      <c r="S22">
        <v>0</v>
      </c>
      <c r="T22">
        <v>0</v>
      </c>
      <c r="U22">
        <v>2</v>
      </c>
      <c r="V22">
        <v>0</v>
      </c>
      <c r="W22">
        <v>2</v>
      </c>
      <c r="X22">
        <v>3</v>
      </c>
      <c r="Y22">
        <v>1</v>
      </c>
      <c r="Z22">
        <v>0</v>
      </c>
      <c r="AA22">
        <v>0</v>
      </c>
      <c r="AB22">
        <v>2</v>
      </c>
      <c r="AC22">
        <v>0</v>
      </c>
      <c r="AD22">
        <v>3</v>
      </c>
      <c r="AE22">
        <v>2</v>
      </c>
      <c r="AF22">
        <v>1</v>
      </c>
      <c r="AG22">
        <v>0</v>
      </c>
      <c r="AH22">
        <v>0</v>
      </c>
      <c r="AI22">
        <v>0</v>
      </c>
      <c r="AJ22">
        <v>0</v>
      </c>
      <c r="AK22">
        <v>0</v>
      </c>
      <c r="AL22">
        <v>0</v>
      </c>
      <c r="AM22">
        <v>0</v>
      </c>
      <c r="AN22">
        <v>0</v>
      </c>
      <c r="AO22">
        <v>0</v>
      </c>
      <c r="AP22">
        <v>0</v>
      </c>
      <c r="AQ22">
        <v>0</v>
      </c>
      <c r="AR22">
        <v>0</v>
      </c>
      <c r="AS22">
        <v>0</v>
      </c>
      <c r="AT22">
        <v>0</v>
      </c>
      <c r="AU22" t="s">
        <v>191</v>
      </c>
      <c r="AV22" t="s">
        <v>335</v>
      </c>
      <c r="AX22" t="s">
        <v>338</v>
      </c>
      <c r="AY22">
        <v>77545</v>
      </c>
      <c r="AZ22">
        <v>48157670700</v>
      </c>
      <c r="BA22" t="s">
        <v>329</v>
      </c>
      <c r="BB22" t="s">
        <v>285</v>
      </c>
      <c r="BC22">
        <v>153464</v>
      </c>
      <c r="BD22">
        <v>2577</v>
      </c>
      <c r="BE22" t="s">
        <v>287</v>
      </c>
      <c r="BF22" t="s">
        <v>287</v>
      </c>
      <c r="BG22" t="s">
        <v>287</v>
      </c>
    </row>
    <row r="23" spans="1:59" x14ac:dyDescent="0.25">
      <c r="A23">
        <v>310998</v>
      </c>
      <c r="B23">
        <v>17560441</v>
      </c>
      <c r="C23">
        <v>2020</v>
      </c>
      <c r="D23" s="67">
        <v>43870</v>
      </c>
      <c r="E23">
        <v>11</v>
      </c>
      <c r="F23" t="s">
        <v>290</v>
      </c>
      <c r="G23" t="s">
        <v>336</v>
      </c>
      <c r="H23" t="s">
        <v>337</v>
      </c>
      <c r="I23" t="s">
        <v>291</v>
      </c>
      <c r="J23">
        <v>29.53968596</v>
      </c>
      <c r="K23">
        <v>-95.448355960000001</v>
      </c>
      <c r="L23" t="s">
        <v>279</v>
      </c>
      <c r="M23" t="s">
        <v>280</v>
      </c>
      <c r="N23" t="s">
        <v>312</v>
      </c>
      <c r="O23" t="s">
        <v>282</v>
      </c>
      <c r="P23" t="s">
        <v>313</v>
      </c>
      <c r="Q23" t="s">
        <v>203</v>
      </c>
      <c r="R23" t="s">
        <v>314</v>
      </c>
      <c r="S23">
        <v>0</v>
      </c>
      <c r="T23">
        <v>1</v>
      </c>
      <c r="U23">
        <v>1</v>
      </c>
      <c r="V23">
        <v>2</v>
      </c>
      <c r="W23">
        <v>4</v>
      </c>
      <c r="X23">
        <v>0</v>
      </c>
      <c r="Y23">
        <v>0</v>
      </c>
      <c r="Z23">
        <v>0</v>
      </c>
      <c r="AA23">
        <v>1</v>
      </c>
      <c r="AB23">
        <v>1</v>
      </c>
      <c r="AC23">
        <v>2</v>
      </c>
      <c r="AD23">
        <v>0</v>
      </c>
      <c r="AE23">
        <v>4</v>
      </c>
      <c r="AF23">
        <v>0</v>
      </c>
      <c r="AG23">
        <v>0</v>
      </c>
      <c r="AH23">
        <v>0</v>
      </c>
      <c r="AI23">
        <v>0</v>
      </c>
      <c r="AJ23">
        <v>0</v>
      </c>
      <c r="AK23">
        <v>0</v>
      </c>
      <c r="AL23">
        <v>0</v>
      </c>
      <c r="AM23">
        <v>0</v>
      </c>
      <c r="AN23">
        <v>0</v>
      </c>
      <c r="AO23">
        <v>0</v>
      </c>
      <c r="AP23">
        <v>0</v>
      </c>
      <c r="AQ23">
        <v>0</v>
      </c>
      <c r="AR23">
        <v>0</v>
      </c>
      <c r="AS23">
        <v>0</v>
      </c>
      <c r="AT23">
        <v>0</v>
      </c>
      <c r="AU23" t="s">
        <v>191</v>
      </c>
      <c r="AV23" t="s">
        <v>335</v>
      </c>
      <c r="AX23" t="s">
        <v>338</v>
      </c>
      <c r="AY23">
        <v>77545</v>
      </c>
      <c r="AZ23">
        <v>48157670700</v>
      </c>
      <c r="BA23" t="s">
        <v>329</v>
      </c>
      <c r="BB23" t="s">
        <v>285</v>
      </c>
      <c r="BC23">
        <v>153464</v>
      </c>
      <c r="BD23">
        <v>2577</v>
      </c>
      <c r="BE23" t="s">
        <v>287</v>
      </c>
      <c r="BF23" t="s">
        <v>287</v>
      </c>
      <c r="BG23" t="s">
        <v>287</v>
      </c>
    </row>
    <row r="24" spans="1:59" x14ac:dyDescent="0.25">
      <c r="A24">
        <v>325707</v>
      </c>
      <c r="B24">
        <v>17624001</v>
      </c>
      <c r="C24">
        <v>2020</v>
      </c>
      <c r="D24" s="67">
        <v>43898</v>
      </c>
      <c r="E24">
        <v>7</v>
      </c>
      <c r="F24" t="s">
        <v>290</v>
      </c>
      <c r="G24" t="s">
        <v>277</v>
      </c>
      <c r="H24" t="s">
        <v>337</v>
      </c>
      <c r="I24" t="s">
        <v>293</v>
      </c>
      <c r="J24">
        <v>29.53966376</v>
      </c>
      <c r="K24">
        <v>-95.448364819999995</v>
      </c>
      <c r="L24" t="s">
        <v>279</v>
      </c>
      <c r="M24" t="s">
        <v>280</v>
      </c>
      <c r="N24" t="s">
        <v>312</v>
      </c>
      <c r="O24" t="s">
        <v>282</v>
      </c>
      <c r="P24" t="s">
        <v>241</v>
      </c>
      <c r="Q24" t="s">
        <v>203</v>
      </c>
      <c r="R24" t="s">
        <v>314</v>
      </c>
      <c r="S24">
        <v>0</v>
      </c>
      <c r="T24">
        <v>0</v>
      </c>
      <c r="U24">
        <v>0</v>
      </c>
      <c r="V24">
        <v>1</v>
      </c>
      <c r="W24">
        <v>1</v>
      </c>
      <c r="X24">
        <v>1</v>
      </c>
      <c r="Y24">
        <v>0</v>
      </c>
      <c r="Z24">
        <v>0</v>
      </c>
      <c r="AA24">
        <v>0</v>
      </c>
      <c r="AB24">
        <v>0</v>
      </c>
      <c r="AC24">
        <v>1</v>
      </c>
      <c r="AD24">
        <v>1</v>
      </c>
      <c r="AE24">
        <v>1</v>
      </c>
      <c r="AF24">
        <v>0</v>
      </c>
      <c r="AG24">
        <v>0</v>
      </c>
      <c r="AH24">
        <v>0</v>
      </c>
      <c r="AI24">
        <v>0</v>
      </c>
      <c r="AJ24">
        <v>0</v>
      </c>
      <c r="AK24">
        <v>0</v>
      </c>
      <c r="AL24">
        <v>0</v>
      </c>
      <c r="AM24">
        <v>0</v>
      </c>
      <c r="AN24">
        <v>0</v>
      </c>
      <c r="AO24">
        <v>0</v>
      </c>
      <c r="AP24">
        <v>0</v>
      </c>
      <c r="AQ24">
        <v>0</v>
      </c>
      <c r="AR24">
        <v>0</v>
      </c>
      <c r="AS24">
        <v>0</v>
      </c>
      <c r="AT24">
        <v>0</v>
      </c>
      <c r="AU24" t="s">
        <v>191</v>
      </c>
      <c r="AV24" t="s">
        <v>335</v>
      </c>
      <c r="AX24" t="s">
        <v>338</v>
      </c>
      <c r="AY24">
        <v>77545</v>
      </c>
      <c r="AZ24">
        <v>48157670700</v>
      </c>
      <c r="BA24" t="s">
        <v>329</v>
      </c>
      <c r="BB24" t="s">
        <v>285</v>
      </c>
      <c r="BC24">
        <v>153464</v>
      </c>
      <c r="BD24">
        <v>2577</v>
      </c>
      <c r="BE24" t="s">
        <v>287</v>
      </c>
      <c r="BF24" t="s">
        <v>287</v>
      </c>
      <c r="BG24" t="s">
        <v>287</v>
      </c>
    </row>
    <row r="25" spans="1:59" x14ac:dyDescent="0.25">
      <c r="A25">
        <v>360680</v>
      </c>
      <c r="B25">
        <v>17768087</v>
      </c>
      <c r="C25">
        <v>2020</v>
      </c>
      <c r="D25" s="67">
        <v>44010</v>
      </c>
      <c r="E25">
        <v>13</v>
      </c>
      <c r="F25" t="s">
        <v>290</v>
      </c>
      <c r="G25" t="s">
        <v>277</v>
      </c>
      <c r="H25" t="s">
        <v>334</v>
      </c>
      <c r="I25" t="s">
        <v>302</v>
      </c>
      <c r="J25">
        <v>29.539885529999999</v>
      </c>
      <c r="K25">
        <v>-95.436838949999995</v>
      </c>
      <c r="L25" t="s">
        <v>279</v>
      </c>
      <c r="M25" t="s">
        <v>280</v>
      </c>
      <c r="N25" t="s">
        <v>281</v>
      </c>
      <c r="O25" t="s">
        <v>282</v>
      </c>
      <c r="P25" t="s">
        <v>241</v>
      </c>
      <c r="Q25" t="s">
        <v>202</v>
      </c>
      <c r="R25" t="s">
        <v>321</v>
      </c>
      <c r="S25">
        <v>0</v>
      </c>
      <c r="T25">
        <v>0</v>
      </c>
      <c r="U25">
        <v>0</v>
      </c>
      <c r="V25">
        <v>5</v>
      </c>
      <c r="W25">
        <v>5</v>
      </c>
      <c r="X25">
        <v>0</v>
      </c>
      <c r="Y25">
        <v>0</v>
      </c>
      <c r="Z25">
        <v>0</v>
      </c>
      <c r="AA25">
        <v>0</v>
      </c>
      <c r="AB25">
        <v>0</v>
      </c>
      <c r="AC25">
        <v>5</v>
      </c>
      <c r="AD25">
        <v>0</v>
      </c>
      <c r="AE25">
        <v>5</v>
      </c>
      <c r="AF25">
        <v>0</v>
      </c>
      <c r="AG25">
        <v>0</v>
      </c>
      <c r="AH25">
        <v>0</v>
      </c>
      <c r="AI25">
        <v>0</v>
      </c>
      <c r="AJ25">
        <v>0</v>
      </c>
      <c r="AK25">
        <v>0</v>
      </c>
      <c r="AL25">
        <v>0</v>
      </c>
      <c r="AM25">
        <v>0</v>
      </c>
      <c r="AN25">
        <v>0</v>
      </c>
      <c r="AO25">
        <v>0</v>
      </c>
      <c r="AP25">
        <v>0</v>
      </c>
      <c r="AQ25">
        <v>0</v>
      </c>
      <c r="AR25">
        <v>0</v>
      </c>
      <c r="AS25">
        <v>0</v>
      </c>
      <c r="AT25">
        <v>0</v>
      </c>
      <c r="AU25" t="s">
        <v>191</v>
      </c>
      <c r="AV25" t="s">
        <v>335</v>
      </c>
      <c r="AY25">
        <v>77545</v>
      </c>
      <c r="AZ25">
        <v>48157670700</v>
      </c>
      <c r="BA25" t="s">
        <v>329</v>
      </c>
      <c r="BB25" t="s">
        <v>285</v>
      </c>
      <c r="BC25">
        <v>153465</v>
      </c>
      <c r="BD25">
        <v>8141</v>
      </c>
      <c r="BE25" t="s">
        <v>287</v>
      </c>
      <c r="BF25" t="s">
        <v>287</v>
      </c>
      <c r="BG25" t="s">
        <v>287</v>
      </c>
    </row>
    <row r="26" spans="1:59" x14ac:dyDescent="0.25">
      <c r="A26">
        <v>364294</v>
      </c>
      <c r="B26">
        <v>17782955</v>
      </c>
      <c r="C26">
        <v>2020</v>
      </c>
      <c r="D26" s="67">
        <v>44035</v>
      </c>
      <c r="E26">
        <v>15</v>
      </c>
      <c r="F26" t="s">
        <v>288</v>
      </c>
      <c r="G26" t="s">
        <v>336</v>
      </c>
      <c r="H26" t="s">
        <v>337</v>
      </c>
      <c r="I26" t="s">
        <v>291</v>
      </c>
      <c r="J26">
        <v>29.53966007</v>
      </c>
      <c r="K26">
        <v>-95.448366289999996</v>
      </c>
      <c r="L26" t="s">
        <v>279</v>
      </c>
      <c r="M26" t="s">
        <v>280</v>
      </c>
      <c r="N26" t="s">
        <v>312</v>
      </c>
      <c r="O26" t="s">
        <v>282</v>
      </c>
      <c r="P26" t="s">
        <v>283</v>
      </c>
      <c r="Q26" t="s">
        <v>201</v>
      </c>
      <c r="R26" t="s">
        <v>301</v>
      </c>
      <c r="S26">
        <v>0</v>
      </c>
      <c r="T26">
        <v>0</v>
      </c>
      <c r="U26">
        <v>0</v>
      </c>
      <c r="V26">
        <v>0</v>
      </c>
      <c r="W26">
        <v>0</v>
      </c>
      <c r="X26">
        <v>3</v>
      </c>
      <c r="Y26">
        <v>0</v>
      </c>
      <c r="Z26">
        <v>0</v>
      </c>
      <c r="AA26">
        <v>0</v>
      </c>
      <c r="AB26">
        <v>0</v>
      </c>
      <c r="AC26">
        <v>0</v>
      </c>
      <c r="AD26">
        <v>3</v>
      </c>
      <c r="AE26">
        <v>0</v>
      </c>
      <c r="AF26">
        <v>0</v>
      </c>
      <c r="AG26">
        <v>0</v>
      </c>
      <c r="AH26">
        <v>0</v>
      </c>
      <c r="AI26">
        <v>0</v>
      </c>
      <c r="AJ26">
        <v>0</v>
      </c>
      <c r="AK26">
        <v>0</v>
      </c>
      <c r="AL26">
        <v>0</v>
      </c>
      <c r="AM26">
        <v>0</v>
      </c>
      <c r="AN26">
        <v>0</v>
      </c>
      <c r="AO26">
        <v>0</v>
      </c>
      <c r="AP26">
        <v>0</v>
      </c>
      <c r="AQ26">
        <v>0</v>
      </c>
      <c r="AR26">
        <v>0</v>
      </c>
      <c r="AS26">
        <v>0</v>
      </c>
      <c r="AT26">
        <v>0</v>
      </c>
      <c r="AU26" t="s">
        <v>191</v>
      </c>
      <c r="AV26" t="s">
        <v>335</v>
      </c>
      <c r="AX26" t="s">
        <v>338</v>
      </c>
      <c r="AY26">
        <v>77545</v>
      </c>
      <c r="AZ26">
        <v>48157670700</v>
      </c>
      <c r="BA26" t="s">
        <v>329</v>
      </c>
      <c r="BB26" t="s">
        <v>285</v>
      </c>
      <c r="BC26">
        <v>153464</v>
      </c>
      <c r="BD26">
        <v>2577</v>
      </c>
      <c r="BE26" t="s">
        <v>287</v>
      </c>
      <c r="BF26" t="s">
        <v>287</v>
      </c>
      <c r="BG26" t="s">
        <v>287</v>
      </c>
    </row>
    <row r="27" spans="1:59" x14ac:dyDescent="0.25">
      <c r="A27">
        <v>367218</v>
      </c>
      <c r="B27">
        <v>17793571</v>
      </c>
      <c r="C27">
        <v>2020</v>
      </c>
      <c r="D27" s="67">
        <v>44038</v>
      </c>
      <c r="E27">
        <v>12</v>
      </c>
      <c r="F27" t="s">
        <v>290</v>
      </c>
      <c r="G27" t="s">
        <v>336</v>
      </c>
      <c r="H27" t="s">
        <v>337</v>
      </c>
      <c r="I27" t="s">
        <v>291</v>
      </c>
      <c r="J27">
        <v>29.53968596</v>
      </c>
      <c r="K27">
        <v>-95.448355960000001</v>
      </c>
      <c r="L27" t="s">
        <v>279</v>
      </c>
      <c r="M27" t="s">
        <v>280</v>
      </c>
      <c r="N27" t="s">
        <v>347</v>
      </c>
      <c r="O27" t="s">
        <v>282</v>
      </c>
      <c r="P27" t="s">
        <v>241</v>
      </c>
      <c r="Q27" t="s">
        <v>203</v>
      </c>
      <c r="R27" t="s">
        <v>298</v>
      </c>
      <c r="S27">
        <v>0</v>
      </c>
      <c r="T27">
        <v>0</v>
      </c>
      <c r="U27">
        <v>0</v>
      </c>
      <c r="V27">
        <v>2</v>
      </c>
      <c r="W27">
        <v>2</v>
      </c>
      <c r="X27">
        <v>0</v>
      </c>
      <c r="Y27">
        <v>0</v>
      </c>
      <c r="Z27">
        <v>0</v>
      </c>
      <c r="AA27">
        <v>0</v>
      </c>
      <c r="AB27">
        <v>0</v>
      </c>
      <c r="AC27">
        <v>2</v>
      </c>
      <c r="AD27">
        <v>0</v>
      </c>
      <c r="AE27">
        <v>2</v>
      </c>
      <c r="AF27">
        <v>0</v>
      </c>
      <c r="AG27">
        <v>0</v>
      </c>
      <c r="AH27">
        <v>0</v>
      </c>
      <c r="AI27">
        <v>0</v>
      </c>
      <c r="AJ27">
        <v>0</v>
      </c>
      <c r="AK27">
        <v>0</v>
      </c>
      <c r="AL27">
        <v>0</v>
      </c>
      <c r="AM27">
        <v>0</v>
      </c>
      <c r="AN27">
        <v>0</v>
      </c>
      <c r="AO27">
        <v>0</v>
      </c>
      <c r="AP27">
        <v>0</v>
      </c>
      <c r="AQ27">
        <v>0</v>
      </c>
      <c r="AR27">
        <v>0</v>
      </c>
      <c r="AS27">
        <v>0</v>
      </c>
      <c r="AT27">
        <v>0</v>
      </c>
      <c r="AU27" t="s">
        <v>191</v>
      </c>
      <c r="AV27" t="s">
        <v>335</v>
      </c>
      <c r="AX27" t="s">
        <v>338</v>
      </c>
      <c r="AY27">
        <v>77545</v>
      </c>
      <c r="AZ27">
        <v>48157670700</v>
      </c>
      <c r="BA27" t="s">
        <v>329</v>
      </c>
      <c r="BB27" t="s">
        <v>285</v>
      </c>
      <c r="BC27">
        <v>153464</v>
      </c>
      <c r="BD27">
        <v>2577</v>
      </c>
      <c r="BE27" t="s">
        <v>287</v>
      </c>
      <c r="BF27" t="s">
        <v>287</v>
      </c>
      <c r="BG27" t="s">
        <v>287</v>
      </c>
    </row>
    <row r="28" spans="1:59" x14ac:dyDescent="0.25">
      <c r="A28">
        <v>417963</v>
      </c>
      <c r="B28">
        <v>18006355</v>
      </c>
      <c r="C28">
        <v>2020</v>
      </c>
      <c r="D28" s="67">
        <v>44173</v>
      </c>
      <c r="E28">
        <v>15</v>
      </c>
      <c r="F28" t="s">
        <v>299</v>
      </c>
      <c r="G28" t="s">
        <v>336</v>
      </c>
      <c r="H28" t="s">
        <v>337</v>
      </c>
      <c r="I28" t="s">
        <v>291</v>
      </c>
      <c r="J28">
        <v>29.53968596</v>
      </c>
      <c r="K28">
        <v>-95.448355960000001</v>
      </c>
      <c r="L28" t="s">
        <v>279</v>
      </c>
      <c r="M28" t="s">
        <v>280</v>
      </c>
      <c r="N28" t="s">
        <v>310</v>
      </c>
      <c r="O28" t="s">
        <v>282</v>
      </c>
      <c r="P28" t="s">
        <v>320</v>
      </c>
      <c r="Q28" t="s">
        <v>203</v>
      </c>
      <c r="R28" t="s">
        <v>301</v>
      </c>
      <c r="S28">
        <v>0</v>
      </c>
      <c r="T28">
        <v>0</v>
      </c>
      <c r="U28">
        <v>1</v>
      </c>
      <c r="V28">
        <v>0</v>
      </c>
      <c r="W28">
        <v>1</v>
      </c>
      <c r="X28">
        <v>4</v>
      </c>
      <c r="Y28">
        <v>0</v>
      </c>
      <c r="Z28">
        <v>0</v>
      </c>
      <c r="AA28">
        <v>0</v>
      </c>
      <c r="AB28">
        <v>1</v>
      </c>
      <c r="AC28">
        <v>0</v>
      </c>
      <c r="AD28">
        <v>4</v>
      </c>
      <c r="AE28">
        <v>1</v>
      </c>
      <c r="AF28">
        <v>0</v>
      </c>
      <c r="AG28">
        <v>0</v>
      </c>
      <c r="AH28">
        <v>0</v>
      </c>
      <c r="AI28">
        <v>0</v>
      </c>
      <c r="AJ28">
        <v>0</v>
      </c>
      <c r="AK28">
        <v>0</v>
      </c>
      <c r="AL28">
        <v>0</v>
      </c>
      <c r="AM28">
        <v>0</v>
      </c>
      <c r="AN28">
        <v>0</v>
      </c>
      <c r="AO28">
        <v>0</v>
      </c>
      <c r="AP28">
        <v>0</v>
      </c>
      <c r="AQ28">
        <v>0</v>
      </c>
      <c r="AR28">
        <v>0</v>
      </c>
      <c r="AS28">
        <v>0</v>
      </c>
      <c r="AT28">
        <v>0</v>
      </c>
      <c r="AU28" t="s">
        <v>191</v>
      </c>
      <c r="AV28" t="s">
        <v>335</v>
      </c>
      <c r="AX28" t="s">
        <v>338</v>
      </c>
      <c r="AY28">
        <v>77545</v>
      </c>
      <c r="AZ28">
        <v>48157670700</v>
      </c>
      <c r="BA28" t="s">
        <v>329</v>
      </c>
      <c r="BB28" t="s">
        <v>285</v>
      </c>
      <c r="BC28">
        <v>153464</v>
      </c>
      <c r="BD28">
        <v>2577</v>
      </c>
      <c r="BE28" t="s">
        <v>287</v>
      </c>
      <c r="BF28" t="s">
        <v>287</v>
      </c>
      <c r="BG28" t="s">
        <v>287</v>
      </c>
    </row>
    <row r="29" spans="1:59" x14ac:dyDescent="0.25">
      <c r="A29">
        <v>422571</v>
      </c>
      <c r="B29">
        <v>18025627</v>
      </c>
      <c r="C29">
        <v>2020</v>
      </c>
      <c r="D29" s="67">
        <v>44187</v>
      </c>
      <c r="E29">
        <v>5</v>
      </c>
      <c r="F29" t="s">
        <v>299</v>
      </c>
      <c r="G29" t="s">
        <v>277</v>
      </c>
      <c r="H29" t="s">
        <v>337</v>
      </c>
      <c r="I29" t="s">
        <v>323</v>
      </c>
      <c r="J29">
        <v>29.53968596</v>
      </c>
      <c r="K29">
        <v>-95.448355960000001</v>
      </c>
      <c r="L29" t="s">
        <v>279</v>
      </c>
      <c r="M29" t="s">
        <v>304</v>
      </c>
      <c r="N29" t="s">
        <v>312</v>
      </c>
      <c r="O29" t="s">
        <v>322</v>
      </c>
      <c r="P29" t="s">
        <v>283</v>
      </c>
      <c r="Q29" t="s">
        <v>201</v>
      </c>
      <c r="R29" t="s">
        <v>324</v>
      </c>
      <c r="S29">
        <v>0</v>
      </c>
      <c r="T29">
        <v>0</v>
      </c>
      <c r="U29">
        <v>0</v>
      </c>
      <c r="V29">
        <v>0</v>
      </c>
      <c r="W29">
        <v>0</v>
      </c>
      <c r="X29">
        <v>1</v>
      </c>
      <c r="Y29">
        <v>0</v>
      </c>
      <c r="Z29">
        <v>0</v>
      </c>
      <c r="AA29">
        <v>0</v>
      </c>
      <c r="AB29">
        <v>0</v>
      </c>
      <c r="AC29">
        <v>0</v>
      </c>
      <c r="AD29">
        <v>1</v>
      </c>
      <c r="AE29">
        <v>0</v>
      </c>
      <c r="AF29">
        <v>0</v>
      </c>
      <c r="AG29">
        <v>0</v>
      </c>
      <c r="AH29">
        <v>0</v>
      </c>
      <c r="AI29">
        <v>0</v>
      </c>
      <c r="AJ29">
        <v>0</v>
      </c>
      <c r="AK29">
        <v>0</v>
      </c>
      <c r="AL29">
        <v>0</v>
      </c>
      <c r="AM29">
        <v>0</v>
      </c>
      <c r="AN29">
        <v>0</v>
      </c>
      <c r="AO29">
        <v>0</v>
      </c>
      <c r="AP29">
        <v>0</v>
      </c>
      <c r="AQ29">
        <v>0</v>
      </c>
      <c r="AR29">
        <v>0</v>
      </c>
      <c r="AS29">
        <v>0</v>
      </c>
      <c r="AT29">
        <v>0</v>
      </c>
      <c r="AU29" t="s">
        <v>191</v>
      </c>
      <c r="AV29" t="s">
        <v>335</v>
      </c>
      <c r="AX29" t="s">
        <v>338</v>
      </c>
      <c r="AY29">
        <v>77545</v>
      </c>
      <c r="AZ29">
        <v>48157670700</v>
      </c>
      <c r="BA29" t="s">
        <v>329</v>
      </c>
      <c r="BB29" t="s">
        <v>285</v>
      </c>
      <c r="BC29">
        <v>153464</v>
      </c>
      <c r="BD29">
        <v>2577</v>
      </c>
      <c r="BE29" t="s">
        <v>286</v>
      </c>
      <c r="BF29" t="s">
        <v>287</v>
      </c>
      <c r="BG29" t="s">
        <v>287</v>
      </c>
    </row>
    <row r="30" spans="1:59" x14ac:dyDescent="0.25">
      <c r="A30">
        <v>427507</v>
      </c>
      <c r="B30">
        <v>18053216</v>
      </c>
      <c r="C30">
        <v>2020</v>
      </c>
      <c r="D30" s="67">
        <v>44196</v>
      </c>
      <c r="E30">
        <v>13</v>
      </c>
      <c r="F30" t="s">
        <v>288</v>
      </c>
      <c r="G30" t="s">
        <v>277</v>
      </c>
      <c r="H30" t="s">
        <v>334</v>
      </c>
      <c r="I30" t="s">
        <v>302</v>
      </c>
      <c r="J30">
        <v>29.53986501</v>
      </c>
      <c r="K30">
        <v>-95.4377791</v>
      </c>
      <c r="L30" t="s">
        <v>308</v>
      </c>
      <c r="M30" t="s">
        <v>280</v>
      </c>
      <c r="N30" t="s">
        <v>295</v>
      </c>
      <c r="O30" t="s">
        <v>305</v>
      </c>
      <c r="P30" t="s">
        <v>283</v>
      </c>
      <c r="Q30" t="s">
        <v>204</v>
      </c>
      <c r="R30" t="s">
        <v>284</v>
      </c>
      <c r="S30">
        <v>0</v>
      </c>
      <c r="T30">
        <v>0</v>
      </c>
      <c r="U30">
        <v>0</v>
      </c>
      <c r="V30">
        <v>0</v>
      </c>
      <c r="W30">
        <v>0</v>
      </c>
      <c r="X30">
        <v>4</v>
      </c>
      <c r="Y30">
        <v>0</v>
      </c>
      <c r="Z30">
        <v>0</v>
      </c>
      <c r="AA30">
        <v>0</v>
      </c>
      <c r="AB30">
        <v>0</v>
      </c>
      <c r="AC30">
        <v>0</v>
      </c>
      <c r="AD30">
        <v>4</v>
      </c>
      <c r="AE30">
        <v>0</v>
      </c>
      <c r="AF30">
        <v>0</v>
      </c>
      <c r="AG30">
        <v>0</v>
      </c>
      <c r="AH30">
        <v>0</v>
      </c>
      <c r="AI30">
        <v>0</v>
      </c>
      <c r="AJ30">
        <v>0</v>
      </c>
      <c r="AK30">
        <v>0</v>
      </c>
      <c r="AL30">
        <v>0</v>
      </c>
      <c r="AM30">
        <v>0</v>
      </c>
      <c r="AN30">
        <v>0</v>
      </c>
      <c r="AO30">
        <v>0</v>
      </c>
      <c r="AP30">
        <v>0</v>
      </c>
      <c r="AQ30">
        <v>0</v>
      </c>
      <c r="AR30">
        <v>0</v>
      </c>
      <c r="AS30">
        <v>0</v>
      </c>
      <c r="AT30">
        <v>0</v>
      </c>
      <c r="AU30" t="s">
        <v>191</v>
      </c>
      <c r="AV30" t="s">
        <v>335</v>
      </c>
      <c r="AY30">
        <v>77545</v>
      </c>
      <c r="AZ30">
        <v>48157670700</v>
      </c>
      <c r="BA30" t="s">
        <v>329</v>
      </c>
      <c r="BB30" t="s">
        <v>285</v>
      </c>
      <c r="BC30">
        <v>153465</v>
      </c>
      <c r="BD30">
        <v>8141</v>
      </c>
      <c r="BE30" t="s">
        <v>287</v>
      </c>
      <c r="BF30" t="s">
        <v>287</v>
      </c>
      <c r="BG30" t="s">
        <v>287</v>
      </c>
    </row>
    <row r="31" spans="1:59" x14ac:dyDescent="0.25">
      <c r="A31">
        <v>431903</v>
      </c>
      <c r="B31">
        <v>18057477</v>
      </c>
      <c r="C31">
        <v>2021</v>
      </c>
      <c r="D31" s="67">
        <v>44198</v>
      </c>
      <c r="E31">
        <v>6</v>
      </c>
      <c r="F31" t="s">
        <v>297</v>
      </c>
      <c r="G31" t="s">
        <v>336</v>
      </c>
      <c r="H31" t="s">
        <v>337</v>
      </c>
      <c r="I31" t="s">
        <v>293</v>
      </c>
      <c r="J31">
        <v>29.539685949999999</v>
      </c>
      <c r="K31">
        <v>-95.448355950000007</v>
      </c>
      <c r="L31" t="s">
        <v>279</v>
      </c>
      <c r="M31" t="s">
        <v>311</v>
      </c>
      <c r="N31" t="s">
        <v>312</v>
      </c>
      <c r="O31" t="s">
        <v>282</v>
      </c>
      <c r="P31" t="s">
        <v>241</v>
      </c>
      <c r="Q31" t="s">
        <v>203</v>
      </c>
      <c r="R31" t="s">
        <v>301</v>
      </c>
      <c r="S31">
        <v>0</v>
      </c>
      <c r="T31">
        <v>0</v>
      </c>
      <c r="U31">
        <v>0</v>
      </c>
      <c r="V31">
        <v>1</v>
      </c>
      <c r="W31">
        <v>1</v>
      </c>
      <c r="X31">
        <v>4</v>
      </c>
      <c r="Y31">
        <v>0</v>
      </c>
      <c r="Z31">
        <v>0</v>
      </c>
      <c r="AA31">
        <v>0</v>
      </c>
      <c r="AB31">
        <v>0</v>
      </c>
      <c r="AC31">
        <v>1</v>
      </c>
      <c r="AD31">
        <v>4</v>
      </c>
      <c r="AE31">
        <v>1</v>
      </c>
      <c r="AF31">
        <v>0</v>
      </c>
      <c r="AG31">
        <v>0</v>
      </c>
      <c r="AH31">
        <v>0</v>
      </c>
      <c r="AI31">
        <v>0</v>
      </c>
      <c r="AJ31">
        <v>0</v>
      </c>
      <c r="AK31">
        <v>0</v>
      </c>
      <c r="AL31">
        <v>0</v>
      </c>
      <c r="AM31">
        <v>0</v>
      </c>
      <c r="AN31">
        <v>0</v>
      </c>
      <c r="AO31">
        <v>0</v>
      </c>
      <c r="AP31">
        <v>0</v>
      </c>
      <c r="AQ31">
        <v>0</v>
      </c>
      <c r="AR31">
        <v>0</v>
      </c>
      <c r="AS31">
        <v>0</v>
      </c>
      <c r="AT31">
        <v>0</v>
      </c>
      <c r="AU31" t="s">
        <v>191</v>
      </c>
      <c r="AV31" t="s">
        <v>335</v>
      </c>
      <c r="AX31" t="s">
        <v>338</v>
      </c>
      <c r="AY31">
        <v>77545</v>
      </c>
      <c r="AZ31">
        <v>48157670700</v>
      </c>
      <c r="BA31" t="s">
        <v>329</v>
      </c>
      <c r="BB31" t="s">
        <v>285</v>
      </c>
      <c r="BC31">
        <v>153464</v>
      </c>
      <c r="BD31">
        <v>2577</v>
      </c>
      <c r="BE31" t="s">
        <v>287</v>
      </c>
      <c r="BF31" t="s">
        <v>287</v>
      </c>
      <c r="BG31" t="s">
        <v>287</v>
      </c>
    </row>
    <row r="32" spans="1:59" x14ac:dyDescent="0.25">
      <c r="A32">
        <v>456611</v>
      </c>
      <c r="B32">
        <v>18163860</v>
      </c>
      <c r="C32">
        <v>2021</v>
      </c>
      <c r="D32" s="67">
        <v>44272</v>
      </c>
      <c r="E32">
        <v>10</v>
      </c>
      <c r="F32" t="s">
        <v>276</v>
      </c>
      <c r="G32" t="s">
        <v>336</v>
      </c>
      <c r="H32" t="s">
        <v>337</v>
      </c>
      <c r="I32" t="s">
        <v>300</v>
      </c>
      <c r="J32">
        <v>29.539685949999999</v>
      </c>
      <c r="K32">
        <v>-95.448355950000007</v>
      </c>
      <c r="L32" t="s">
        <v>303</v>
      </c>
      <c r="M32" t="s">
        <v>280</v>
      </c>
      <c r="N32" t="s">
        <v>312</v>
      </c>
      <c r="O32" t="s">
        <v>282</v>
      </c>
      <c r="P32" t="s">
        <v>283</v>
      </c>
      <c r="Q32" t="s">
        <v>203</v>
      </c>
      <c r="R32" t="s">
        <v>292</v>
      </c>
      <c r="S32">
        <v>0</v>
      </c>
      <c r="T32">
        <v>0</v>
      </c>
      <c r="U32">
        <v>0</v>
      </c>
      <c r="V32">
        <v>0</v>
      </c>
      <c r="W32">
        <v>0</v>
      </c>
      <c r="X32">
        <v>2</v>
      </c>
      <c r="Y32">
        <v>0</v>
      </c>
      <c r="Z32">
        <v>0</v>
      </c>
      <c r="AA32">
        <v>0</v>
      </c>
      <c r="AB32">
        <v>0</v>
      </c>
      <c r="AC32">
        <v>0</v>
      </c>
      <c r="AD32">
        <v>2</v>
      </c>
      <c r="AE32">
        <v>0</v>
      </c>
      <c r="AF32">
        <v>0</v>
      </c>
      <c r="AG32">
        <v>0</v>
      </c>
      <c r="AH32">
        <v>0</v>
      </c>
      <c r="AI32">
        <v>0</v>
      </c>
      <c r="AJ32">
        <v>0</v>
      </c>
      <c r="AK32">
        <v>0</v>
      </c>
      <c r="AL32">
        <v>0</v>
      </c>
      <c r="AM32">
        <v>0</v>
      </c>
      <c r="AN32">
        <v>0</v>
      </c>
      <c r="AO32">
        <v>0</v>
      </c>
      <c r="AP32">
        <v>0</v>
      </c>
      <c r="AQ32">
        <v>0</v>
      </c>
      <c r="AR32">
        <v>0</v>
      </c>
      <c r="AS32">
        <v>0</v>
      </c>
      <c r="AT32">
        <v>0</v>
      </c>
      <c r="AU32" t="s">
        <v>191</v>
      </c>
      <c r="AV32" t="s">
        <v>335</v>
      </c>
      <c r="AX32" t="s">
        <v>338</v>
      </c>
      <c r="AY32">
        <v>77545</v>
      </c>
      <c r="AZ32">
        <v>48157670700</v>
      </c>
      <c r="BA32" t="s">
        <v>329</v>
      </c>
      <c r="BB32" t="s">
        <v>285</v>
      </c>
      <c r="BC32">
        <v>153464</v>
      </c>
      <c r="BD32">
        <v>2577</v>
      </c>
      <c r="BE32" t="s">
        <v>287</v>
      </c>
      <c r="BF32" t="s">
        <v>287</v>
      </c>
      <c r="BG32" t="s">
        <v>287</v>
      </c>
    </row>
    <row r="33" spans="1:59" x14ac:dyDescent="0.25">
      <c r="A33">
        <v>457290</v>
      </c>
      <c r="B33">
        <v>18166721</v>
      </c>
      <c r="C33">
        <v>2021</v>
      </c>
      <c r="D33" s="67">
        <v>44279</v>
      </c>
      <c r="E33">
        <v>18</v>
      </c>
      <c r="F33" t="s">
        <v>276</v>
      </c>
      <c r="G33" t="s">
        <v>277</v>
      </c>
      <c r="H33" t="s">
        <v>339</v>
      </c>
      <c r="I33" t="s">
        <v>293</v>
      </c>
      <c r="J33">
        <v>29.53966784</v>
      </c>
      <c r="K33">
        <v>-95.447705569999997</v>
      </c>
      <c r="L33" t="s">
        <v>303</v>
      </c>
      <c r="M33" t="s">
        <v>280</v>
      </c>
      <c r="N33" t="s">
        <v>295</v>
      </c>
      <c r="O33" t="s">
        <v>282</v>
      </c>
      <c r="P33" t="s">
        <v>283</v>
      </c>
      <c r="Q33" t="s">
        <v>201</v>
      </c>
      <c r="R33" t="s">
        <v>348</v>
      </c>
      <c r="S33">
        <v>0</v>
      </c>
      <c r="T33">
        <v>0</v>
      </c>
      <c r="U33">
        <v>0</v>
      </c>
      <c r="V33">
        <v>0</v>
      </c>
      <c r="W33">
        <v>0</v>
      </c>
      <c r="X33">
        <v>2</v>
      </c>
      <c r="Y33">
        <v>0</v>
      </c>
      <c r="Z33">
        <v>0</v>
      </c>
      <c r="AA33">
        <v>0</v>
      </c>
      <c r="AB33">
        <v>0</v>
      </c>
      <c r="AC33">
        <v>0</v>
      </c>
      <c r="AD33">
        <v>2</v>
      </c>
      <c r="AE33">
        <v>0</v>
      </c>
      <c r="AF33">
        <v>0</v>
      </c>
      <c r="AG33">
        <v>0</v>
      </c>
      <c r="AH33">
        <v>0</v>
      </c>
      <c r="AI33">
        <v>0</v>
      </c>
      <c r="AJ33">
        <v>0</v>
      </c>
      <c r="AK33">
        <v>0</v>
      </c>
      <c r="AL33">
        <v>0</v>
      </c>
      <c r="AM33">
        <v>0</v>
      </c>
      <c r="AN33">
        <v>0</v>
      </c>
      <c r="AO33">
        <v>0</v>
      </c>
      <c r="AP33">
        <v>0</v>
      </c>
      <c r="AQ33">
        <v>0</v>
      </c>
      <c r="AR33">
        <v>0</v>
      </c>
      <c r="AS33">
        <v>0</v>
      </c>
      <c r="AT33">
        <v>0</v>
      </c>
      <c r="AU33" t="s">
        <v>191</v>
      </c>
      <c r="AV33" t="s">
        <v>335</v>
      </c>
      <c r="AY33">
        <v>77545</v>
      </c>
      <c r="AZ33">
        <v>48157670700</v>
      </c>
      <c r="BA33" t="s">
        <v>329</v>
      </c>
      <c r="BB33" t="s">
        <v>285</v>
      </c>
      <c r="BC33">
        <v>48305</v>
      </c>
      <c r="BD33">
        <v>2577</v>
      </c>
      <c r="BE33" t="s">
        <v>287</v>
      </c>
      <c r="BF33" t="s">
        <v>287</v>
      </c>
      <c r="BG33" t="s">
        <v>287</v>
      </c>
    </row>
    <row r="34" spans="1:59" x14ac:dyDescent="0.25">
      <c r="A34">
        <v>466165</v>
      </c>
      <c r="B34">
        <v>18203368</v>
      </c>
      <c r="C34">
        <v>2021</v>
      </c>
      <c r="D34" s="67">
        <v>44294</v>
      </c>
      <c r="E34">
        <v>17</v>
      </c>
      <c r="F34" t="s">
        <v>288</v>
      </c>
      <c r="G34" t="s">
        <v>277</v>
      </c>
      <c r="H34" t="s">
        <v>337</v>
      </c>
      <c r="I34" t="s">
        <v>291</v>
      </c>
      <c r="J34">
        <v>29.539685949999999</v>
      </c>
      <c r="K34">
        <v>-95.448355950000007</v>
      </c>
      <c r="L34" t="s">
        <v>279</v>
      </c>
      <c r="M34" t="s">
        <v>280</v>
      </c>
      <c r="N34" t="s">
        <v>312</v>
      </c>
      <c r="O34" t="s">
        <v>282</v>
      </c>
      <c r="P34" t="s">
        <v>283</v>
      </c>
      <c r="Q34" t="s">
        <v>201</v>
      </c>
      <c r="R34" t="s">
        <v>324</v>
      </c>
      <c r="S34">
        <v>0</v>
      </c>
      <c r="T34">
        <v>0</v>
      </c>
      <c r="U34">
        <v>0</v>
      </c>
      <c r="V34">
        <v>0</v>
      </c>
      <c r="W34">
        <v>0</v>
      </c>
      <c r="X34">
        <v>2</v>
      </c>
      <c r="Y34">
        <v>0</v>
      </c>
      <c r="Z34">
        <v>0</v>
      </c>
      <c r="AA34">
        <v>0</v>
      </c>
      <c r="AB34">
        <v>0</v>
      </c>
      <c r="AC34">
        <v>0</v>
      </c>
      <c r="AD34">
        <v>2</v>
      </c>
      <c r="AE34">
        <v>0</v>
      </c>
      <c r="AF34">
        <v>0</v>
      </c>
      <c r="AG34">
        <v>0</v>
      </c>
      <c r="AH34">
        <v>0</v>
      </c>
      <c r="AI34">
        <v>0</v>
      </c>
      <c r="AJ34">
        <v>0</v>
      </c>
      <c r="AK34">
        <v>0</v>
      </c>
      <c r="AL34">
        <v>0</v>
      </c>
      <c r="AM34">
        <v>0</v>
      </c>
      <c r="AN34">
        <v>0</v>
      </c>
      <c r="AO34">
        <v>0</v>
      </c>
      <c r="AP34">
        <v>0</v>
      </c>
      <c r="AQ34">
        <v>0</v>
      </c>
      <c r="AR34">
        <v>0</v>
      </c>
      <c r="AS34">
        <v>0</v>
      </c>
      <c r="AT34">
        <v>0</v>
      </c>
      <c r="AU34" t="s">
        <v>191</v>
      </c>
      <c r="AV34" t="s">
        <v>335</v>
      </c>
      <c r="AX34" t="s">
        <v>338</v>
      </c>
      <c r="AY34">
        <v>77545</v>
      </c>
      <c r="AZ34">
        <v>48157670700</v>
      </c>
      <c r="BA34" t="s">
        <v>329</v>
      </c>
      <c r="BB34" t="s">
        <v>285</v>
      </c>
      <c r="BC34">
        <v>153464</v>
      </c>
      <c r="BD34">
        <v>2577</v>
      </c>
      <c r="BE34" t="s">
        <v>287</v>
      </c>
      <c r="BF34" t="s">
        <v>287</v>
      </c>
      <c r="BG34" t="s">
        <v>287</v>
      </c>
    </row>
    <row r="35" spans="1:59" x14ac:dyDescent="0.25">
      <c r="A35">
        <v>473379</v>
      </c>
      <c r="B35">
        <v>18230892</v>
      </c>
      <c r="C35">
        <v>2021</v>
      </c>
      <c r="D35" s="67">
        <v>44316</v>
      </c>
      <c r="E35">
        <v>4</v>
      </c>
      <c r="F35" t="s">
        <v>319</v>
      </c>
      <c r="G35" t="s">
        <v>277</v>
      </c>
      <c r="H35" t="s">
        <v>339</v>
      </c>
      <c r="I35" t="s">
        <v>293</v>
      </c>
      <c r="J35">
        <v>29.53988142</v>
      </c>
      <c r="K35">
        <v>-95.437029659999993</v>
      </c>
      <c r="L35" t="s">
        <v>308</v>
      </c>
      <c r="M35" t="s">
        <v>311</v>
      </c>
      <c r="N35" t="s">
        <v>295</v>
      </c>
      <c r="O35" t="s">
        <v>305</v>
      </c>
      <c r="P35" t="s">
        <v>283</v>
      </c>
      <c r="Q35" t="s">
        <v>204</v>
      </c>
      <c r="R35" t="s">
        <v>301</v>
      </c>
      <c r="S35">
        <v>0</v>
      </c>
      <c r="T35">
        <v>0</v>
      </c>
      <c r="U35">
        <v>0</v>
      </c>
      <c r="V35">
        <v>0</v>
      </c>
      <c r="W35">
        <v>0</v>
      </c>
      <c r="X35">
        <v>1</v>
      </c>
      <c r="Y35">
        <v>0</v>
      </c>
      <c r="Z35">
        <v>0</v>
      </c>
      <c r="AA35">
        <v>0</v>
      </c>
      <c r="AB35">
        <v>0</v>
      </c>
      <c r="AC35">
        <v>0</v>
      </c>
      <c r="AD35">
        <v>1</v>
      </c>
      <c r="AE35">
        <v>0</v>
      </c>
      <c r="AF35">
        <v>0</v>
      </c>
      <c r="AG35">
        <v>0</v>
      </c>
      <c r="AH35">
        <v>0</v>
      </c>
      <c r="AI35">
        <v>0</v>
      </c>
      <c r="AJ35">
        <v>0</v>
      </c>
      <c r="AK35">
        <v>0</v>
      </c>
      <c r="AL35">
        <v>0</v>
      </c>
      <c r="AM35">
        <v>0</v>
      </c>
      <c r="AN35">
        <v>0</v>
      </c>
      <c r="AO35">
        <v>0</v>
      </c>
      <c r="AP35">
        <v>0</v>
      </c>
      <c r="AQ35">
        <v>0</v>
      </c>
      <c r="AR35">
        <v>0</v>
      </c>
      <c r="AS35">
        <v>0</v>
      </c>
      <c r="AT35">
        <v>0</v>
      </c>
      <c r="AU35" t="s">
        <v>191</v>
      </c>
      <c r="AV35" t="s">
        <v>335</v>
      </c>
      <c r="AY35">
        <v>77545</v>
      </c>
      <c r="AZ35">
        <v>48157670700</v>
      </c>
      <c r="BA35" t="s">
        <v>329</v>
      </c>
      <c r="BB35" t="s">
        <v>285</v>
      </c>
      <c r="BC35">
        <v>153465</v>
      </c>
      <c r="BD35">
        <v>8141</v>
      </c>
      <c r="BE35" t="s">
        <v>287</v>
      </c>
      <c r="BF35" t="s">
        <v>287</v>
      </c>
      <c r="BG35" t="s">
        <v>287</v>
      </c>
    </row>
    <row r="36" spans="1:59" x14ac:dyDescent="0.25">
      <c r="A36">
        <v>483605</v>
      </c>
      <c r="B36">
        <v>18270660</v>
      </c>
      <c r="C36">
        <v>2021</v>
      </c>
      <c r="D36" s="67">
        <v>44339</v>
      </c>
      <c r="E36">
        <v>16</v>
      </c>
      <c r="F36" t="s">
        <v>290</v>
      </c>
      <c r="G36" t="s">
        <v>336</v>
      </c>
      <c r="H36" t="s">
        <v>337</v>
      </c>
      <c r="I36" t="s">
        <v>331</v>
      </c>
      <c r="J36">
        <v>29.539685949999999</v>
      </c>
      <c r="K36">
        <v>-95.448355950000007</v>
      </c>
      <c r="L36" t="s">
        <v>303</v>
      </c>
      <c r="M36" t="s">
        <v>280</v>
      </c>
      <c r="N36" t="s">
        <v>312</v>
      </c>
      <c r="O36" t="s">
        <v>282</v>
      </c>
      <c r="P36" t="s">
        <v>241</v>
      </c>
      <c r="Q36" t="s">
        <v>203</v>
      </c>
      <c r="R36" t="s">
        <v>314</v>
      </c>
      <c r="S36">
        <v>0</v>
      </c>
      <c r="T36">
        <v>0</v>
      </c>
      <c r="U36">
        <v>0</v>
      </c>
      <c r="V36">
        <v>1</v>
      </c>
      <c r="W36">
        <v>1</v>
      </c>
      <c r="X36">
        <v>2</v>
      </c>
      <c r="Y36">
        <v>0</v>
      </c>
      <c r="Z36">
        <v>0</v>
      </c>
      <c r="AA36">
        <v>0</v>
      </c>
      <c r="AB36">
        <v>0</v>
      </c>
      <c r="AC36">
        <v>1</v>
      </c>
      <c r="AD36">
        <v>2</v>
      </c>
      <c r="AE36">
        <v>1</v>
      </c>
      <c r="AF36">
        <v>0</v>
      </c>
      <c r="AG36">
        <v>0</v>
      </c>
      <c r="AH36">
        <v>0</v>
      </c>
      <c r="AI36">
        <v>0</v>
      </c>
      <c r="AJ36">
        <v>0</v>
      </c>
      <c r="AK36">
        <v>0</v>
      </c>
      <c r="AL36">
        <v>0</v>
      </c>
      <c r="AM36">
        <v>0</v>
      </c>
      <c r="AN36">
        <v>0</v>
      </c>
      <c r="AO36">
        <v>0</v>
      </c>
      <c r="AP36">
        <v>0</v>
      </c>
      <c r="AQ36">
        <v>0</v>
      </c>
      <c r="AR36">
        <v>0</v>
      </c>
      <c r="AS36">
        <v>0</v>
      </c>
      <c r="AT36">
        <v>0</v>
      </c>
      <c r="AU36" t="s">
        <v>191</v>
      </c>
      <c r="AV36" t="s">
        <v>335</v>
      </c>
      <c r="AX36" t="s">
        <v>338</v>
      </c>
      <c r="AY36">
        <v>77545</v>
      </c>
      <c r="AZ36">
        <v>48157670700</v>
      </c>
      <c r="BA36" t="s">
        <v>329</v>
      </c>
      <c r="BB36" t="s">
        <v>285</v>
      </c>
      <c r="BC36">
        <v>153464</v>
      </c>
      <c r="BD36">
        <v>2577</v>
      </c>
      <c r="BE36" t="s">
        <v>287</v>
      </c>
      <c r="BF36" t="s">
        <v>287</v>
      </c>
      <c r="BG36" t="s">
        <v>287</v>
      </c>
    </row>
    <row r="37" spans="1:59" x14ac:dyDescent="0.25">
      <c r="A37">
        <v>495335</v>
      </c>
      <c r="B37">
        <v>18317965</v>
      </c>
      <c r="C37">
        <v>2021</v>
      </c>
      <c r="D37" s="67">
        <v>44352</v>
      </c>
      <c r="E37">
        <v>4</v>
      </c>
      <c r="F37" t="s">
        <v>297</v>
      </c>
      <c r="G37" t="s">
        <v>277</v>
      </c>
      <c r="H37" t="s">
        <v>339</v>
      </c>
      <c r="I37" t="s">
        <v>302</v>
      </c>
      <c r="J37">
        <v>29.539748540000001</v>
      </c>
      <c r="K37">
        <v>-95.44319686</v>
      </c>
      <c r="L37" t="s">
        <v>303</v>
      </c>
      <c r="M37" t="s">
        <v>311</v>
      </c>
      <c r="N37" t="s">
        <v>281</v>
      </c>
      <c r="O37" t="s">
        <v>305</v>
      </c>
      <c r="P37" t="s">
        <v>283</v>
      </c>
      <c r="Q37" t="s">
        <v>204</v>
      </c>
      <c r="R37" t="s">
        <v>284</v>
      </c>
      <c r="S37">
        <v>0</v>
      </c>
      <c r="T37">
        <v>0</v>
      </c>
      <c r="U37">
        <v>0</v>
      </c>
      <c r="V37">
        <v>0</v>
      </c>
      <c r="W37">
        <v>0</v>
      </c>
      <c r="X37">
        <v>1</v>
      </c>
      <c r="Y37">
        <v>0</v>
      </c>
      <c r="Z37">
        <v>0</v>
      </c>
      <c r="AA37">
        <v>0</v>
      </c>
      <c r="AB37">
        <v>0</v>
      </c>
      <c r="AC37">
        <v>0</v>
      </c>
      <c r="AD37">
        <v>1</v>
      </c>
      <c r="AE37">
        <v>0</v>
      </c>
      <c r="AF37">
        <v>0</v>
      </c>
      <c r="AG37">
        <v>0</v>
      </c>
      <c r="AH37">
        <v>0</v>
      </c>
      <c r="AI37">
        <v>0</v>
      </c>
      <c r="AJ37">
        <v>0</v>
      </c>
      <c r="AK37">
        <v>0</v>
      </c>
      <c r="AL37">
        <v>0</v>
      </c>
      <c r="AM37">
        <v>0</v>
      </c>
      <c r="AN37">
        <v>0</v>
      </c>
      <c r="AO37">
        <v>0</v>
      </c>
      <c r="AP37">
        <v>0</v>
      </c>
      <c r="AQ37">
        <v>0</v>
      </c>
      <c r="AR37">
        <v>0</v>
      </c>
      <c r="AS37">
        <v>0</v>
      </c>
      <c r="AT37">
        <v>0</v>
      </c>
      <c r="AU37" t="s">
        <v>191</v>
      </c>
      <c r="AV37" t="s">
        <v>335</v>
      </c>
      <c r="AY37">
        <v>77545</v>
      </c>
      <c r="AZ37">
        <v>48157670700</v>
      </c>
      <c r="BA37" t="s">
        <v>329</v>
      </c>
      <c r="BB37" t="s">
        <v>285</v>
      </c>
      <c r="BC37">
        <v>48305</v>
      </c>
      <c r="BD37">
        <v>2577</v>
      </c>
      <c r="BE37" t="s">
        <v>287</v>
      </c>
      <c r="BF37" t="s">
        <v>287</v>
      </c>
      <c r="BG37" t="s">
        <v>287</v>
      </c>
    </row>
    <row r="38" spans="1:59" x14ac:dyDescent="0.25">
      <c r="A38">
        <v>513196</v>
      </c>
      <c r="B38">
        <v>18388260</v>
      </c>
      <c r="C38">
        <v>2021</v>
      </c>
      <c r="D38" s="67">
        <v>44334</v>
      </c>
      <c r="E38">
        <v>6</v>
      </c>
      <c r="F38" t="s">
        <v>299</v>
      </c>
      <c r="G38" t="s">
        <v>336</v>
      </c>
      <c r="H38" t="s">
        <v>337</v>
      </c>
      <c r="I38" t="s">
        <v>291</v>
      </c>
      <c r="J38">
        <v>29.539685949999999</v>
      </c>
      <c r="K38">
        <v>-95.448355950000007</v>
      </c>
      <c r="L38" t="s">
        <v>308</v>
      </c>
      <c r="M38" t="s">
        <v>280</v>
      </c>
      <c r="N38" t="s">
        <v>312</v>
      </c>
      <c r="O38" t="s">
        <v>282</v>
      </c>
      <c r="P38" t="s">
        <v>283</v>
      </c>
      <c r="Q38" t="s">
        <v>201</v>
      </c>
      <c r="R38" t="s">
        <v>301</v>
      </c>
      <c r="S38">
        <v>0</v>
      </c>
      <c r="T38">
        <v>0</v>
      </c>
      <c r="U38">
        <v>0</v>
      </c>
      <c r="V38">
        <v>0</v>
      </c>
      <c r="W38">
        <v>0</v>
      </c>
      <c r="X38">
        <v>4</v>
      </c>
      <c r="Y38">
        <v>0</v>
      </c>
      <c r="Z38">
        <v>0</v>
      </c>
      <c r="AA38">
        <v>0</v>
      </c>
      <c r="AB38">
        <v>0</v>
      </c>
      <c r="AC38">
        <v>0</v>
      </c>
      <c r="AD38">
        <v>4</v>
      </c>
      <c r="AE38">
        <v>0</v>
      </c>
      <c r="AF38">
        <v>0</v>
      </c>
      <c r="AG38">
        <v>0</v>
      </c>
      <c r="AH38">
        <v>0</v>
      </c>
      <c r="AI38">
        <v>0</v>
      </c>
      <c r="AJ38">
        <v>0</v>
      </c>
      <c r="AK38">
        <v>0</v>
      </c>
      <c r="AL38">
        <v>0</v>
      </c>
      <c r="AM38">
        <v>0</v>
      </c>
      <c r="AN38">
        <v>0</v>
      </c>
      <c r="AO38">
        <v>0</v>
      </c>
      <c r="AP38">
        <v>0</v>
      </c>
      <c r="AQ38">
        <v>0</v>
      </c>
      <c r="AR38">
        <v>0</v>
      </c>
      <c r="AS38">
        <v>0</v>
      </c>
      <c r="AT38">
        <v>0</v>
      </c>
      <c r="AU38" t="s">
        <v>191</v>
      </c>
      <c r="AV38" t="s">
        <v>335</v>
      </c>
      <c r="AX38" t="s">
        <v>338</v>
      </c>
      <c r="AY38">
        <v>77545</v>
      </c>
      <c r="AZ38">
        <v>48157670700</v>
      </c>
      <c r="BA38" t="s">
        <v>329</v>
      </c>
      <c r="BB38" t="s">
        <v>285</v>
      </c>
      <c r="BC38">
        <v>153464</v>
      </c>
      <c r="BD38">
        <v>2577</v>
      </c>
      <c r="BE38" t="s">
        <v>287</v>
      </c>
      <c r="BF38" t="s">
        <v>287</v>
      </c>
      <c r="BG38" t="s">
        <v>287</v>
      </c>
    </row>
    <row r="39" spans="1:59" x14ac:dyDescent="0.25">
      <c r="A39">
        <v>514754</v>
      </c>
      <c r="B39">
        <v>18394478</v>
      </c>
      <c r="C39">
        <v>2021</v>
      </c>
      <c r="D39" s="67">
        <v>44403</v>
      </c>
      <c r="E39">
        <v>19</v>
      </c>
      <c r="F39" t="s">
        <v>307</v>
      </c>
      <c r="G39" t="s">
        <v>277</v>
      </c>
      <c r="H39" t="s">
        <v>339</v>
      </c>
      <c r="I39" t="s">
        <v>293</v>
      </c>
      <c r="J39">
        <v>29.539695940000001</v>
      </c>
      <c r="K39">
        <v>-95.446215080000002</v>
      </c>
      <c r="L39" t="s">
        <v>279</v>
      </c>
      <c r="M39" t="s">
        <v>280</v>
      </c>
      <c r="N39" t="s">
        <v>281</v>
      </c>
      <c r="O39" t="s">
        <v>305</v>
      </c>
      <c r="P39" t="s">
        <v>241</v>
      </c>
      <c r="Q39" t="s">
        <v>204</v>
      </c>
      <c r="R39" t="s">
        <v>332</v>
      </c>
      <c r="S39">
        <v>0</v>
      </c>
      <c r="T39">
        <v>0</v>
      </c>
      <c r="U39">
        <v>0</v>
      </c>
      <c r="V39">
        <v>1</v>
      </c>
      <c r="W39">
        <v>1</v>
      </c>
      <c r="X39">
        <v>1</v>
      </c>
      <c r="Y39">
        <v>0</v>
      </c>
      <c r="Z39">
        <v>0</v>
      </c>
      <c r="AA39">
        <v>0</v>
      </c>
      <c r="AB39">
        <v>0</v>
      </c>
      <c r="AC39">
        <v>1</v>
      </c>
      <c r="AD39">
        <v>1</v>
      </c>
      <c r="AE39">
        <v>1</v>
      </c>
      <c r="AF39">
        <v>0</v>
      </c>
      <c r="AG39">
        <v>0</v>
      </c>
      <c r="AH39">
        <v>0</v>
      </c>
      <c r="AI39">
        <v>0</v>
      </c>
      <c r="AJ39">
        <v>0</v>
      </c>
      <c r="AK39">
        <v>0</v>
      </c>
      <c r="AL39">
        <v>0</v>
      </c>
      <c r="AM39">
        <v>0</v>
      </c>
      <c r="AN39">
        <v>0</v>
      </c>
      <c r="AO39">
        <v>0</v>
      </c>
      <c r="AP39">
        <v>0</v>
      </c>
      <c r="AQ39">
        <v>0</v>
      </c>
      <c r="AR39">
        <v>0</v>
      </c>
      <c r="AS39">
        <v>0</v>
      </c>
      <c r="AT39">
        <v>0</v>
      </c>
      <c r="AU39" t="s">
        <v>191</v>
      </c>
      <c r="AV39" t="s">
        <v>335</v>
      </c>
      <c r="AY39">
        <v>77545</v>
      </c>
      <c r="AZ39">
        <v>48157670700</v>
      </c>
      <c r="BA39" t="s">
        <v>329</v>
      </c>
      <c r="BB39" t="s">
        <v>285</v>
      </c>
      <c r="BC39">
        <v>48305</v>
      </c>
      <c r="BD39">
        <v>2577</v>
      </c>
      <c r="BE39" t="s">
        <v>287</v>
      </c>
      <c r="BF39" t="s">
        <v>287</v>
      </c>
      <c r="BG39" t="s">
        <v>287</v>
      </c>
    </row>
    <row r="40" spans="1:59" x14ac:dyDescent="0.25">
      <c r="A40">
        <v>538143</v>
      </c>
      <c r="B40">
        <v>18489914</v>
      </c>
      <c r="C40">
        <v>2021</v>
      </c>
      <c r="D40" s="67">
        <v>44458</v>
      </c>
      <c r="E40">
        <v>13</v>
      </c>
      <c r="F40" t="s">
        <v>290</v>
      </c>
      <c r="G40" t="s">
        <v>336</v>
      </c>
      <c r="H40" t="s">
        <v>337</v>
      </c>
      <c r="I40" t="s">
        <v>291</v>
      </c>
      <c r="J40">
        <v>29.539685949999999</v>
      </c>
      <c r="K40">
        <v>-95.448355950000007</v>
      </c>
      <c r="L40" t="s">
        <v>303</v>
      </c>
      <c r="M40" t="s">
        <v>280</v>
      </c>
      <c r="N40" t="s">
        <v>312</v>
      </c>
      <c r="O40" t="s">
        <v>282</v>
      </c>
      <c r="P40" t="s">
        <v>241</v>
      </c>
      <c r="Q40" t="s">
        <v>201</v>
      </c>
      <c r="R40" t="s">
        <v>301</v>
      </c>
      <c r="S40">
        <v>0</v>
      </c>
      <c r="T40">
        <v>0</v>
      </c>
      <c r="U40">
        <v>0</v>
      </c>
      <c r="V40">
        <v>1</v>
      </c>
      <c r="W40">
        <v>1</v>
      </c>
      <c r="X40">
        <v>1</v>
      </c>
      <c r="Y40">
        <v>0</v>
      </c>
      <c r="Z40">
        <v>0</v>
      </c>
      <c r="AA40">
        <v>0</v>
      </c>
      <c r="AB40">
        <v>0</v>
      </c>
      <c r="AC40">
        <v>1</v>
      </c>
      <c r="AD40">
        <v>1</v>
      </c>
      <c r="AE40">
        <v>1</v>
      </c>
      <c r="AF40">
        <v>0</v>
      </c>
      <c r="AG40">
        <v>0</v>
      </c>
      <c r="AH40">
        <v>0</v>
      </c>
      <c r="AI40">
        <v>0</v>
      </c>
      <c r="AJ40">
        <v>0</v>
      </c>
      <c r="AK40">
        <v>0</v>
      </c>
      <c r="AL40">
        <v>0</v>
      </c>
      <c r="AM40">
        <v>0</v>
      </c>
      <c r="AN40">
        <v>0</v>
      </c>
      <c r="AO40">
        <v>0</v>
      </c>
      <c r="AP40">
        <v>0</v>
      </c>
      <c r="AQ40">
        <v>0</v>
      </c>
      <c r="AR40">
        <v>0</v>
      </c>
      <c r="AS40">
        <v>0</v>
      </c>
      <c r="AT40">
        <v>0</v>
      </c>
      <c r="AU40" t="s">
        <v>191</v>
      </c>
      <c r="AV40" t="s">
        <v>335</v>
      </c>
      <c r="AX40" t="s">
        <v>338</v>
      </c>
      <c r="AY40">
        <v>77545</v>
      </c>
      <c r="AZ40">
        <v>48157670700</v>
      </c>
      <c r="BA40" t="s">
        <v>329</v>
      </c>
      <c r="BB40" t="s">
        <v>285</v>
      </c>
      <c r="BC40">
        <v>153464</v>
      </c>
      <c r="BD40">
        <v>2577</v>
      </c>
      <c r="BE40" t="s">
        <v>287</v>
      </c>
      <c r="BF40" t="s">
        <v>287</v>
      </c>
      <c r="BG40" t="s">
        <v>287</v>
      </c>
    </row>
    <row r="41" spans="1:59" x14ac:dyDescent="0.25">
      <c r="A41">
        <v>539982</v>
      </c>
      <c r="B41">
        <v>18496491</v>
      </c>
      <c r="C41">
        <v>2021</v>
      </c>
      <c r="D41" s="67">
        <v>44458</v>
      </c>
      <c r="E41">
        <v>3</v>
      </c>
      <c r="F41" t="s">
        <v>290</v>
      </c>
      <c r="G41" t="s">
        <v>277</v>
      </c>
      <c r="H41" t="s">
        <v>334</v>
      </c>
      <c r="I41" t="s">
        <v>300</v>
      </c>
      <c r="J41">
        <v>29.539686400000001</v>
      </c>
      <c r="K41">
        <v>-95.446727940000002</v>
      </c>
      <c r="L41" t="s">
        <v>306</v>
      </c>
      <c r="M41" t="s">
        <v>306</v>
      </c>
      <c r="N41" t="s">
        <v>281</v>
      </c>
      <c r="O41" t="s">
        <v>282</v>
      </c>
      <c r="P41" t="s">
        <v>283</v>
      </c>
      <c r="Q41" t="s">
        <v>204</v>
      </c>
      <c r="R41" t="s">
        <v>306</v>
      </c>
      <c r="S41">
        <v>0</v>
      </c>
      <c r="T41">
        <v>0</v>
      </c>
      <c r="U41">
        <v>0</v>
      </c>
      <c r="V41">
        <v>0</v>
      </c>
      <c r="W41">
        <v>0</v>
      </c>
      <c r="X41">
        <v>1</v>
      </c>
      <c r="Y41">
        <v>1</v>
      </c>
      <c r="Z41">
        <v>0</v>
      </c>
      <c r="AA41">
        <v>0</v>
      </c>
      <c r="AB41">
        <v>0</v>
      </c>
      <c r="AC41">
        <v>0</v>
      </c>
      <c r="AD41">
        <v>1</v>
      </c>
      <c r="AE41">
        <v>0</v>
      </c>
      <c r="AF41">
        <v>1</v>
      </c>
      <c r="AG41">
        <v>0</v>
      </c>
      <c r="AH41">
        <v>0</v>
      </c>
      <c r="AI41">
        <v>0</v>
      </c>
      <c r="AJ41">
        <v>0</v>
      </c>
      <c r="AK41">
        <v>0</v>
      </c>
      <c r="AL41">
        <v>0</v>
      </c>
      <c r="AM41">
        <v>0</v>
      </c>
      <c r="AN41">
        <v>0</v>
      </c>
      <c r="AO41">
        <v>0</v>
      </c>
      <c r="AP41">
        <v>0</v>
      </c>
      <c r="AQ41">
        <v>0</v>
      </c>
      <c r="AR41">
        <v>0</v>
      </c>
      <c r="AS41">
        <v>0</v>
      </c>
      <c r="AT41">
        <v>0</v>
      </c>
      <c r="AU41" t="s">
        <v>191</v>
      </c>
      <c r="AV41" t="s">
        <v>335</v>
      </c>
      <c r="AY41">
        <v>77545</v>
      </c>
      <c r="AZ41">
        <v>48157670700</v>
      </c>
      <c r="BA41" t="s">
        <v>329</v>
      </c>
      <c r="BB41" t="s">
        <v>285</v>
      </c>
      <c r="BC41">
        <v>48305</v>
      </c>
      <c r="BD41">
        <v>2577</v>
      </c>
      <c r="BE41" t="s">
        <v>287</v>
      </c>
      <c r="BF41" t="s">
        <v>287</v>
      </c>
      <c r="BG41" t="s">
        <v>287</v>
      </c>
    </row>
    <row r="42" spans="1:59" x14ac:dyDescent="0.25">
      <c r="A42">
        <v>558542</v>
      </c>
      <c r="B42">
        <v>18569615</v>
      </c>
      <c r="C42">
        <v>2021</v>
      </c>
      <c r="D42" s="67">
        <v>44496</v>
      </c>
      <c r="E42">
        <v>12</v>
      </c>
      <c r="F42" t="s">
        <v>276</v>
      </c>
      <c r="G42" t="s">
        <v>336</v>
      </c>
      <c r="H42" t="s">
        <v>337</v>
      </c>
      <c r="I42" t="s">
        <v>302</v>
      </c>
      <c r="J42">
        <v>29.539685949999999</v>
      </c>
      <c r="K42">
        <v>-95.448355950000007</v>
      </c>
      <c r="L42" t="s">
        <v>279</v>
      </c>
      <c r="M42" t="s">
        <v>280</v>
      </c>
      <c r="N42" t="s">
        <v>312</v>
      </c>
      <c r="O42" t="s">
        <v>282</v>
      </c>
      <c r="P42" t="s">
        <v>283</v>
      </c>
      <c r="Q42" t="s">
        <v>201</v>
      </c>
      <c r="R42" t="s">
        <v>349</v>
      </c>
      <c r="S42">
        <v>0</v>
      </c>
      <c r="T42">
        <v>0</v>
      </c>
      <c r="U42">
        <v>0</v>
      </c>
      <c r="V42">
        <v>0</v>
      </c>
      <c r="W42">
        <v>0</v>
      </c>
      <c r="X42">
        <v>1</v>
      </c>
      <c r="Y42">
        <v>1</v>
      </c>
      <c r="Z42">
        <v>0</v>
      </c>
      <c r="AA42">
        <v>0</v>
      </c>
      <c r="AB42">
        <v>0</v>
      </c>
      <c r="AC42">
        <v>0</v>
      </c>
      <c r="AD42">
        <v>1</v>
      </c>
      <c r="AE42">
        <v>0</v>
      </c>
      <c r="AF42">
        <v>1</v>
      </c>
      <c r="AG42">
        <v>0</v>
      </c>
      <c r="AH42">
        <v>0</v>
      </c>
      <c r="AI42">
        <v>0</v>
      </c>
      <c r="AJ42">
        <v>0</v>
      </c>
      <c r="AK42">
        <v>0</v>
      </c>
      <c r="AL42">
        <v>0</v>
      </c>
      <c r="AM42">
        <v>0</v>
      </c>
      <c r="AN42">
        <v>0</v>
      </c>
      <c r="AO42">
        <v>0</v>
      </c>
      <c r="AP42">
        <v>0</v>
      </c>
      <c r="AQ42">
        <v>0</v>
      </c>
      <c r="AR42">
        <v>0</v>
      </c>
      <c r="AS42">
        <v>0</v>
      </c>
      <c r="AT42">
        <v>0</v>
      </c>
      <c r="AU42" t="s">
        <v>191</v>
      </c>
      <c r="AV42" t="s">
        <v>335</v>
      </c>
      <c r="AX42" t="s">
        <v>338</v>
      </c>
      <c r="AY42">
        <v>77545</v>
      </c>
      <c r="AZ42">
        <v>48157670700</v>
      </c>
      <c r="BA42" t="s">
        <v>329</v>
      </c>
      <c r="BB42" t="s">
        <v>285</v>
      </c>
      <c r="BC42">
        <v>153464</v>
      </c>
      <c r="BD42">
        <v>2577</v>
      </c>
      <c r="BE42" t="s">
        <v>287</v>
      </c>
      <c r="BF42" t="s">
        <v>287</v>
      </c>
      <c r="BG42" t="s">
        <v>287</v>
      </c>
    </row>
    <row r="43" spans="1:59" x14ac:dyDescent="0.25">
      <c r="A43">
        <v>569648</v>
      </c>
      <c r="B43">
        <v>18613602</v>
      </c>
      <c r="C43">
        <v>2021</v>
      </c>
      <c r="D43" s="67">
        <v>44509</v>
      </c>
      <c r="E43">
        <v>9</v>
      </c>
      <c r="F43" t="s">
        <v>299</v>
      </c>
      <c r="G43" t="s">
        <v>277</v>
      </c>
      <c r="H43" t="s">
        <v>337</v>
      </c>
      <c r="I43" t="s">
        <v>302</v>
      </c>
      <c r="J43">
        <v>29.539666310000001</v>
      </c>
      <c r="K43">
        <v>-95.448363799999996</v>
      </c>
      <c r="L43" t="s">
        <v>279</v>
      </c>
      <c r="M43" t="s">
        <v>280</v>
      </c>
      <c r="N43" t="s">
        <v>312</v>
      </c>
      <c r="O43" t="s">
        <v>282</v>
      </c>
      <c r="P43" t="s">
        <v>283</v>
      </c>
      <c r="Q43" t="s">
        <v>201</v>
      </c>
      <c r="R43" t="s">
        <v>349</v>
      </c>
      <c r="S43">
        <v>0</v>
      </c>
      <c r="T43">
        <v>0</v>
      </c>
      <c r="U43">
        <v>0</v>
      </c>
      <c r="V43">
        <v>0</v>
      </c>
      <c r="W43">
        <v>0</v>
      </c>
      <c r="X43">
        <v>2</v>
      </c>
      <c r="Y43">
        <v>0</v>
      </c>
      <c r="Z43">
        <v>0</v>
      </c>
      <c r="AA43">
        <v>0</v>
      </c>
      <c r="AB43">
        <v>0</v>
      </c>
      <c r="AC43">
        <v>0</v>
      </c>
      <c r="AD43">
        <v>2</v>
      </c>
      <c r="AE43">
        <v>0</v>
      </c>
      <c r="AF43">
        <v>0</v>
      </c>
      <c r="AG43">
        <v>0</v>
      </c>
      <c r="AH43">
        <v>0</v>
      </c>
      <c r="AI43">
        <v>0</v>
      </c>
      <c r="AJ43">
        <v>0</v>
      </c>
      <c r="AK43">
        <v>0</v>
      </c>
      <c r="AL43">
        <v>0</v>
      </c>
      <c r="AM43">
        <v>0</v>
      </c>
      <c r="AN43">
        <v>0</v>
      </c>
      <c r="AO43">
        <v>0</v>
      </c>
      <c r="AP43">
        <v>0</v>
      </c>
      <c r="AQ43">
        <v>0</v>
      </c>
      <c r="AR43">
        <v>0</v>
      </c>
      <c r="AS43">
        <v>0</v>
      </c>
      <c r="AT43">
        <v>0</v>
      </c>
      <c r="AU43" t="s">
        <v>191</v>
      </c>
      <c r="AV43" t="s">
        <v>335</v>
      </c>
      <c r="AX43" t="s">
        <v>338</v>
      </c>
      <c r="AY43">
        <v>77545</v>
      </c>
      <c r="AZ43">
        <v>48157670700</v>
      </c>
      <c r="BA43" t="s">
        <v>329</v>
      </c>
      <c r="BB43" t="s">
        <v>285</v>
      </c>
      <c r="BC43">
        <v>153464</v>
      </c>
      <c r="BD43">
        <v>2577</v>
      </c>
      <c r="BE43" t="s">
        <v>287</v>
      </c>
      <c r="BF43" t="s">
        <v>287</v>
      </c>
      <c r="BG43" t="s">
        <v>287</v>
      </c>
    </row>
    <row r="44" spans="1:59" x14ac:dyDescent="0.25">
      <c r="A44">
        <v>601755</v>
      </c>
      <c r="B44">
        <v>18739089</v>
      </c>
      <c r="C44">
        <v>2022</v>
      </c>
      <c r="D44" s="67">
        <v>44599</v>
      </c>
      <c r="E44">
        <v>18</v>
      </c>
      <c r="F44" t="s">
        <v>307</v>
      </c>
      <c r="G44" t="s">
        <v>336</v>
      </c>
      <c r="H44" t="s">
        <v>337</v>
      </c>
      <c r="I44" t="s">
        <v>291</v>
      </c>
      <c r="J44">
        <v>29.539685949999999</v>
      </c>
      <c r="K44">
        <v>-95.448355950000007</v>
      </c>
      <c r="L44" t="s">
        <v>279</v>
      </c>
      <c r="M44" t="s">
        <v>304</v>
      </c>
      <c r="N44" t="s">
        <v>312</v>
      </c>
      <c r="O44" t="s">
        <v>282</v>
      </c>
      <c r="P44" t="s">
        <v>241</v>
      </c>
      <c r="Q44" t="s">
        <v>201</v>
      </c>
      <c r="R44" t="s">
        <v>326</v>
      </c>
      <c r="S44">
        <v>0</v>
      </c>
      <c r="T44">
        <v>0</v>
      </c>
      <c r="U44">
        <v>0</v>
      </c>
      <c r="V44">
        <v>4</v>
      </c>
      <c r="W44">
        <v>4</v>
      </c>
      <c r="X44">
        <v>1</v>
      </c>
      <c r="Y44">
        <v>0</v>
      </c>
      <c r="Z44">
        <v>0</v>
      </c>
      <c r="AA44">
        <v>0</v>
      </c>
      <c r="AB44">
        <v>0</v>
      </c>
      <c r="AC44">
        <v>4</v>
      </c>
      <c r="AD44">
        <v>1</v>
      </c>
      <c r="AE44">
        <v>4</v>
      </c>
      <c r="AF44">
        <v>0</v>
      </c>
      <c r="AG44">
        <v>0</v>
      </c>
      <c r="AH44">
        <v>0</v>
      </c>
      <c r="AI44">
        <v>0</v>
      </c>
      <c r="AJ44">
        <v>0</v>
      </c>
      <c r="AK44">
        <v>0</v>
      </c>
      <c r="AL44">
        <v>0</v>
      </c>
      <c r="AM44">
        <v>0</v>
      </c>
      <c r="AN44">
        <v>0</v>
      </c>
      <c r="AO44">
        <v>0</v>
      </c>
      <c r="AP44">
        <v>0</v>
      </c>
      <c r="AQ44">
        <v>0</v>
      </c>
      <c r="AR44">
        <v>0</v>
      </c>
      <c r="AS44">
        <v>0</v>
      </c>
      <c r="AT44">
        <v>0</v>
      </c>
      <c r="AU44" t="s">
        <v>191</v>
      </c>
      <c r="AV44" t="s">
        <v>335</v>
      </c>
      <c r="AX44" t="s">
        <v>338</v>
      </c>
      <c r="AY44">
        <v>77545</v>
      </c>
      <c r="AZ44">
        <v>48157670700</v>
      </c>
      <c r="BA44" t="s">
        <v>329</v>
      </c>
      <c r="BB44" t="s">
        <v>285</v>
      </c>
      <c r="BC44">
        <v>153464</v>
      </c>
      <c r="BD44">
        <v>2577</v>
      </c>
      <c r="BE44" t="s">
        <v>287</v>
      </c>
      <c r="BF44" t="s">
        <v>287</v>
      </c>
      <c r="BG44" t="s">
        <v>287</v>
      </c>
    </row>
    <row r="45" spans="1:59" x14ac:dyDescent="0.25">
      <c r="A45">
        <v>616387</v>
      </c>
      <c r="B45">
        <v>18796933</v>
      </c>
      <c r="C45">
        <v>2022</v>
      </c>
      <c r="D45" s="67">
        <v>44624</v>
      </c>
      <c r="E45">
        <v>5</v>
      </c>
      <c r="F45" t="s">
        <v>319</v>
      </c>
      <c r="G45" t="s">
        <v>277</v>
      </c>
      <c r="H45" t="s">
        <v>334</v>
      </c>
      <c r="I45" t="s">
        <v>278</v>
      </c>
      <c r="J45">
        <v>29.5397155</v>
      </c>
      <c r="K45">
        <v>-95.444995759999998</v>
      </c>
      <c r="L45" t="s">
        <v>279</v>
      </c>
      <c r="M45" t="s">
        <v>280</v>
      </c>
      <c r="N45" t="s">
        <v>281</v>
      </c>
      <c r="O45" t="s">
        <v>282</v>
      </c>
      <c r="P45" t="s">
        <v>241</v>
      </c>
      <c r="Q45" t="s">
        <v>202</v>
      </c>
      <c r="R45" t="s">
        <v>350</v>
      </c>
      <c r="S45">
        <v>0</v>
      </c>
      <c r="T45">
        <v>0</v>
      </c>
      <c r="U45">
        <v>0</v>
      </c>
      <c r="V45">
        <v>3</v>
      </c>
      <c r="W45">
        <v>3</v>
      </c>
      <c r="X45">
        <v>0</v>
      </c>
      <c r="Y45">
        <v>1</v>
      </c>
      <c r="Z45">
        <v>0</v>
      </c>
      <c r="AA45">
        <v>0</v>
      </c>
      <c r="AB45">
        <v>0</v>
      </c>
      <c r="AC45">
        <v>3</v>
      </c>
      <c r="AD45">
        <v>0</v>
      </c>
      <c r="AE45">
        <v>3</v>
      </c>
      <c r="AF45">
        <v>1</v>
      </c>
      <c r="AG45">
        <v>0</v>
      </c>
      <c r="AH45">
        <v>0</v>
      </c>
      <c r="AI45">
        <v>0</v>
      </c>
      <c r="AJ45">
        <v>0</v>
      </c>
      <c r="AK45">
        <v>0</v>
      </c>
      <c r="AL45">
        <v>0</v>
      </c>
      <c r="AM45">
        <v>0</v>
      </c>
      <c r="AN45">
        <v>0</v>
      </c>
      <c r="AO45">
        <v>0</v>
      </c>
      <c r="AP45">
        <v>0</v>
      </c>
      <c r="AQ45">
        <v>0</v>
      </c>
      <c r="AR45">
        <v>0</v>
      </c>
      <c r="AS45">
        <v>0</v>
      </c>
      <c r="AT45">
        <v>0</v>
      </c>
      <c r="AU45" t="s">
        <v>191</v>
      </c>
      <c r="AV45" t="s">
        <v>335</v>
      </c>
      <c r="AY45">
        <v>77545</v>
      </c>
      <c r="AZ45">
        <v>48157670700</v>
      </c>
      <c r="BA45" t="s">
        <v>329</v>
      </c>
      <c r="BB45" t="s">
        <v>285</v>
      </c>
      <c r="BC45">
        <v>48305</v>
      </c>
      <c r="BD45">
        <v>2577</v>
      </c>
      <c r="BE45" t="s">
        <v>287</v>
      </c>
      <c r="BF45" t="s">
        <v>287</v>
      </c>
      <c r="BG45" t="s">
        <v>287</v>
      </c>
    </row>
    <row r="46" spans="1:59" x14ac:dyDescent="0.25">
      <c r="A46">
        <v>627106</v>
      </c>
      <c r="B46">
        <v>18839032</v>
      </c>
      <c r="C46">
        <v>2022</v>
      </c>
      <c r="D46" s="67">
        <v>44647</v>
      </c>
      <c r="E46">
        <v>18</v>
      </c>
      <c r="F46" t="s">
        <v>290</v>
      </c>
      <c r="G46" t="s">
        <v>277</v>
      </c>
      <c r="H46" t="s">
        <v>339</v>
      </c>
      <c r="I46" t="s">
        <v>293</v>
      </c>
      <c r="J46">
        <v>29.539664850000001</v>
      </c>
      <c r="K46">
        <v>-95.448303080000002</v>
      </c>
      <c r="L46" t="s">
        <v>279</v>
      </c>
      <c r="M46" t="s">
        <v>280</v>
      </c>
      <c r="N46" t="s">
        <v>312</v>
      </c>
      <c r="O46" t="s">
        <v>282</v>
      </c>
      <c r="P46" t="s">
        <v>283</v>
      </c>
      <c r="Q46" t="s">
        <v>204</v>
      </c>
      <c r="R46" t="s">
        <v>326</v>
      </c>
      <c r="S46">
        <v>0</v>
      </c>
      <c r="T46">
        <v>0</v>
      </c>
      <c r="U46">
        <v>0</v>
      </c>
      <c r="V46">
        <v>0</v>
      </c>
      <c r="W46">
        <v>0</v>
      </c>
      <c r="X46">
        <v>2</v>
      </c>
      <c r="Y46">
        <v>0</v>
      </c>
      <c r="Z46">
        <v>0</v>
      </c>
      <c r="AA46">
        <v>0</v>
      </c>
      <c r="AB46">
        <v>0</v>
      </c>
      <c r="AC46">
        <v>0</v>
      </c>
      <c r="AD46">
        <v>2</v>
      </c>
      <c r="AE46">
        <v>0</v>
      </c>
      <c r="AF46">
        <v>0</v>
      </c>
      <c r="AG46">
        <v>0</v>
      </c>
      <c r="AH46">
        <v>0</v>
      </c>
      <c r="AI46">
        <v>0</v>
      </c>
      <c r="AJ46">
        <v>0</v>
      </c>
      <c r="AK46">
        <v>0</v>
      </c>
      <c r="AL46">
        <v>0</v>
      </c>
      <c r="AM46">
        <v>0</v>
      </c>
      <c r="AN46">
        <v>0</v>
      </c>
      <c r="AO46">
        <v>0</v>
      </c>
      <c r="AP46">
        <v>0</v>
      </c>
      <c r="AQ46">
        <v>0</v>
      </c>
      <c r="AR46">
        <v>0</v>
      </c>
      <c r="AS46">
        <v>0</v>
      </c>
      <c r="AT46">
        <v>0</v>
      </c>
      <c r="AU46" t="s">
        <v>191</v>
      </c>
      <c r="AV46" t="s">
        <v>335</v>
      </c>
      <c r="AY46">
        <v>77545</v>
      </c>
      <c r="AZ46">
        <v>48157670700</v>
      </c>
      <c r="BA46" t="s">
        <v>329</v>
      </c>
      <c r="BB46" t="s">
        <v>285</v>
      </c>
      <c r="BC46">
        <v>153464</v>
      </c>
      <c r="BD46">
        <v>2577</v>
      </c>
      <c r="BE46" t="s">
        <v>287</v>
      </c>
      <c r="BF46" t="s">
        <v>287</v>
      </c>
      <c r="BG46" t="s">
        <v>287</v>
      </c>
    </row>
    <row r="47" spans="1:59" x14ac:dyDescent="0.25">
      <c r="A47">
        <v>627145</v>
      </c>
      <c r="B47">
        <v>18839101</v>
      </c>
      <c r="C47">
        <v>2022</v>
      </c>
      <c r="D47" s="67">
        <v>44655</v>
      </c>
      <c r="E47">
        <v>16</v>
      </c>
      <c r="F47" t="s">
        <v>307</v>
      </c>
      <c r="G47" t="s">
        <v>336</v>
      </c>
      <c r="H47" t="s">
        <v>337</v>
      </c>
      <c r="I47" t="s">
        <v>331</v>
      </c>
      <c r="J47">
        <v>29.539685949999999</v>
      </c>
      <c r="K47">
        <v>-95.448355950000007</v>
      </c>
      <c r="L47" t="s">
        <v>303</v>
      </c>
      <c r="M47" t="s">
        <v>280</v>
      </c>
      <c r="N47" t="s">
        <v>312</v>
      </c>
      <c r="O47" t="s">
        <v>282</v>
      </c>
      <c r="P47" t="s">
        <v>283</v>
      </c>
      <c r="Q47" t="s">
        <v>203</v>
      </c>
      <c r="R47" t="s">
        <v>314</v>
      </c>
      <c r="S47">
        <v>0</v>
      </c>
      <c r="T47">
        <v>0</v>
      </c>
      <c r="U47">
        <v>0</v>
      </c>
      <c r="V47">
        <v>0</v>
      </c>
      <c r="W47">
        <v>0</v>
      </c>
      <c r="X47">
        <v>3</v>
      </c>
      <c r="Y47">
        <v>0</v>
      </c>
      <c r="Z47">
        <v>0</v>
      </c>
      <c r="AA47">
        <v>0</v>
      </c>
      <c r="AB47">
        <v>0</v>
      </c>
      <c r="AC47">
        <v>0</v>
      </c>
      <c r="AD47">
        <v>3</v>
      </c>
      <c r="AE47">
        <v>0</v>
      </c>
      <c r="AF47">
        <v>0</v>
      </c>
      <c r="AG47">
        <v>0</v>
      </c>
      <c r="AH47">
        <v>0</v>
      </c>
      <c r="AI47">
        <v>0</v>
      </c>
      <c r="AJ47">
        <v>0</v>
      </c>
      <c r="AK47">
        <v>0</v>
      </c>
      <c r="AL47">
        <v>0</v>
      </c>
      <c r="AM47">
        <v>0</v>
      </c>
      <c r="AN47">
        <v>0</v>
      </c>
      <c r="AO47">
        <v>0</v>
      </c>
      <c r="AP47">
        <v>0</v>
      </c>
      <c r="AQ47">
        <v>0</v>
      </c>
      <c r="AR47">
        <v>0</v>
      </c>
      <c r="AS47">
        <v>0</v>
      </c>
      <c r="AT47">
        <v>0</v>
      </c>
      <c r="AU47" t="s">
        <v>191</v>
      </c>
      <c r="AV47" t="s">
        <v>335</v>
      </c>
      <c r="AX47" t="s">
        <v>338</v>
      </c>
      <c r="AY47">
        <v>77545</v>
      </c>
      <c r="AZ47">
        <v>48157670700</v>
      </c>
      <c r="BA47" t="s">
        <v>329</v>
      </c>
      <c r="BB47" t="s">
        <v>285</v>
      </c>
      <c r="BC47">
        <v>153464</v>
      </c>
      <c r="BD47">
        <v>2577</v>
      </c>
      <c r="BE47" t="s">
        <v>287</v>
      </c>
      <c r="BF47" t="s">
        <v>287</v>
      </c>
      <c r="BG47" t="s">
        <v>287</v>
      </c>
    </row>
    <row r="48" spans="1:59" x14ac:dyDescent="0.25">
      <c r="A48">
        <v>652246</v>
      </c>
      <c r="B48">
        <v>18939900</v>
      </c>
      <c r="C48">
        <v>2022</v>
      </c>
      <c r="D48" s="67">
        <v>44711</v>
      </c>
      <c r="E48">
        <v>12</v>
      </c>
      <c r="F48" t="s">
        <v>307</v>
      </c>
      <c r="G48" t="s">
        <v>277</v>
      </c>
      <c r="H48" t="s">
        <v>337</v>
      </c>
      <c r="I48" t="s">
        <v>291</v>
      </c>
      <c r="J48">
        <v>29.539685949999999</v>
      </c>
      <c r="K48">
        <v>-95.448355950000007</v>
      </c>
      <c r="L48" t="s">
        <v>303</v>
      </c>
      <c r="M48" t="s">
        <v>280</v>
      </c>
      <c r="N48" t="s">
        <v>312</v>
      </c>
      <c r="O48" t="s">
        <v>282</v>
      </c>
      <c r="P48" t="s">
        <v>283</v>
      </c>
      <c r="Q48" t="s">
        <v>201</v>
      </c>
      <c r="R48" t="s">
        <v>301</v>
      </c>
      <c r="S48">
        <v>0</v>
      </c>
      <c r="T48">
        <v>0</v>
      </c>
      <c r="U48">
        <v>0</v>
      </c>
      <c r="V48">
        <v>0</v>
      </c>
      <c r="W48">
        <v>0</v>
      </c>
      <c r="X48">
        <v>2</v>
      </c>
      <c r="Y48">
        <v>0</v>
      </c>
      <c r="Z48">
        <v>0</v>
      </c>
      <c r="AA48">
        <v>0</v>
      </c>
      <c r="AB48">
        <v>0</v>
      </c>
      <c r="AC48">
        <v>0</v>
      </c>
      <c r="AD48">
        <v>2</v>
      </c>
      <c r="AE48">
        <v>0</v>
      </c>
      <c r="AF48">
        <v>0</v>
      </c>
      <c r="AG48">
        <v>0</v>
      </c>
      <c r="AH48">
        <v>0</v>
      </c>
      <c r="AI48">
        <v>0</v>
      </c>
      <c r="AJ48">
        <v>0</v>
      </c>
      <c r="AK48">
        <v>0</v>
      </c>
      <c r="AL48">
        <v>0</v>
      </c>
      <c r="AM48">
        <v>0</v>
      </c>
      <c r="AN48">
        <v>0</v>
      </c>
      <c r="AO48">
        <v>0</v>
      </c>
      <c r="AP48">
        <v>0</v>
      </c>
      <c r="AQ48">
        <v>0</v>
      </c>
      <c r="AR48">
        <v>0</v>
      </c>
      <c r="AS48">
        <v>0</v>
      </c>
      <c r="AT48">
        <v>0</v>
      </c>
      <c r="AU48" t="s">
        <v>191</v>
      </c>
      <c r="AV48" t="s">
        <v>335</v>
      </c>
      <c r="AX48" t="s">
        <v>338</v>
      </c>
      <c r="AY48">
        <v>77545</v>
      </c>
      <c r="AZ48">
        <v>48157670700</v>
      </c>
      <c r="BA48" t="s">
        <v>329</v>
      </c>
      <c r="BB48" t="s">
        <v>285</v>
      </c>
      <c r="BC48">
        <v>153464</v>
      </c>
      <c r="BD48">
        <v>2577</v>
      </c>
      <c r="BE48" t="s">
        <v>287</v>
      </c>
      <c r="BF48" t="s">
        <v>287</v>
      </c>
      <c r="BG48" t="s">
        <v>287</v>
      </c>
    </row>
    <row r="49" spans="1:59" x14ac:dyDescent="0.25">
      <c r="A49">
        <v>693682</v>
      </c>
      <c r="B49">
        <v>19104245</v>
      </c>
      <c r="C49">
        <v>2022</v>
      </c>
      <c r="D49" s="67">
        <v>44809</v>
      </c>
      <c r="E49">
        <v>2</v>
      </c>
      <c r="F49" t="s">
        <v>307</v>
      </c>
      <c r="G49" t="s">
        <v>336</v>
      </c>
      <c r="H49" t="s">
        <v>337</v>
      </c>
      <c r="I49" t="s">
        <v>278</v>
      </c>
      <c r="J49">
        <v>29.539680780000001</v>
      </c>
      <c r="K49">
        <v>-95.448358020000001</v>
      </c>
      <c r="L49" t="s">
        <v>279</v>
      </c>
      <c r="M49" t="s">
        <v>304</v>
      </c>
      <c r="N49" t="s">
        <v>312</v>
      </c>
      <c r="O49" t="s">
        <v>282</v>
      </c>
      <c r="P49" t="s">
        <v>283</v>
      </c>
      <c r="Q49" t="s">
        <v>201</v>
      </c>
      <c r="R49" t="s">
        <v>301</v>
      </c>
      <c r="S49">
        <v>0</v>
      </c>
      <c r="T49">
        <v>0</v>
      </c>
      <c r="U49">
        <v>0</v>
      </c>
      <c r="V49">
        <v>0</v>
      </c>
      <c r="W49">
        <v>0</v>
      </c>
      <c r="X49">
        <v>2</v>
      </c>
      <c r="Y49">
        <v>0</v>
      </c>
      <c r="Z49">
        <v>0</v>
      </c>
      <c r="AA49">
        <v>0</v>
      </c>
      <c r="AB49">
        <v>0</v>
      </c>
      <c r="AC49">
        <v>0</v>
      </c>
      <c r="AD49">
        <v>2</v>
      </c>
      <c r="AE49">
        <v>0</v>
      </c>
      <c r="AF49">
        <v>0</v>
      </c>
      <c r="AG49">
        <v>0</v>
      </c>
      <c r="AH49">
        <v>0</v>
      </c>
      <c r="AI49">
        <v>0</v>
      </c>
      <c r="AJ49">
        <v>0</v>
      </c>
      <c r="AK49">
        <v>0</v>
      </c>
      <c r="AL49">
        <v>0</v>
      </c>
      <c r="AM49">
        <v>0</v>
      </c>
      <c r="AN49">
        <v>0</v>
      </c>
      <c r="AO49">
        <v>0</v>
      </c>
      <c r="AP49">
        <v>0</v>
      </c>
      <c r="AQ49">
        <v>0</v>
      </c>
      <c r="AR49">
        <v>0</v>
      </c>
      <c r="AS49">
        <v>0</v>
      </c>
      <c r="AT49">
        <v>0</v>
      </c>
      <c r="AU49" t="s">
        <v>191</v>
      </c>
      <c r="AV49" t="s">
        <v>335</v>
      </c>
      <c r="AX49" t="s">
        <v>338</v>
      </c>
      <c r="AY49">
        <v>77545</v>
      </c>
      <c r="AZ49">
        <v>48157670700</v>
      </c>
      <c r="BA49" t="s">
        <v>329</v>
      </c>
      <c r="BB49" t="s">
        <v>285</v>
      </c>
      <c r="BC49">
        <v>153464</v>
      </c>
      <c r="BD49">
        <v>2577</v>
      </c>
      <c r="BE49" t="s">
        <v>287</v>
      </c>
      <c r="BF49" t="s">
        <v>287</v>
      </c>
      <c r="BG49" t="s">
        <v>287</v>
      </c>
    </row>
    <row r="50" spans="1:59" x14ac:dyDescent="0.25">
      <c r="A50">
        <v>698771</v>
      </c>
      <c r="B50">
        <v>19125647</v>
      </c>
      <c r="C50">
        <v>2022</v>
      </c>
      <c r="D50" s="67">
        <v>44824</v>
      </c>
      <c r="E50">
        <v>8</v>
      </c>
      <c r="F50" t="s">
        <v>299</v>
      </c>
      <c r="G50" t="s">
        <v>336</v>
      </c>
      <c r="H50" t="s">
        <v>337</v>
      </c>
      <c r="I50" t="s">
        <v>291</v>
      </c>
      <c r="J50">
        <v>29.539685949999999</v>
      </c>
      <c r="K50">
        <v>-95.448355950000007</v>
      </c>
      <c r="L50" t="s">
        <v>279</v>
      </c>
      <c r="M50" t="s">
        <v>280</v>
      </c>
      <c r="N50" t="s">
        <v>281</v>
      </c>
      <c r="O50" t="s">
        <v>282</v>
      </c>
      <c r="P50" t="s">
        <v>283</v>
      </c>
      <c r="Q50" t="s">
        <v>204</v>
      </c>
      <c r="R50" t="s">
        <v>315</v>
      </c>
      <c r="S50">
        <v>0</v>
      </c>
      <c r="T50">
        <v>0</v>
      </c>
      <c r="U50">
        <v>0</v>
      </c>
      <c r="V50">
        <v>0</v>
      </c>
      <c r="W50">
        <v>0</v>
      </c>
      <c r="X50">
        <v>1</v>
      </c>
      <c r="Y50">
        <v>1</v>
      </c>
      <c r="Z50">
        <v>0</v>
      </c>
      <c r="AA50">
        <v>0</v>
      </c>
      <c r="AB50">
        <v>0</v>
      </c>
      <c r="AC50">
        <v>0</v>
      </c>
      <c r="AD50">
        <v>1</v>
      </c>
      <c r="AE50">
        <v>0</v>
      </c>
      <c r="AF50">
        <v>1</v>
      </c>
      <c r="AG50">
        <v>0</v>
      </c>
      <c r="AH50">
        <v>0</v>
      </c>
      <c r="AI50">
        <v>0</v>
      </c>
      <c r="AJ50">
        <v>0</v>
      </c>
      <c r="AK50">
        <v>0</v>
      </c>
      <c r="AL50">
        <v>0</v>
      </c>
      <c r="AM50">
        <v>0</v>
      </c>
      <c r="AN50">
        <v>0</v>
      </c>
      <c r="AO50">
        <v>0</v>
      </c>
      <c r="AP50">
        <v>0</v>
      </c>
      <c r="AQ50">
        <v>0</v>
      </c>
      <c r="AR50">
        <v>0</v>
      </c>
      <c r="AS50">
        <v>0</v>
      </c>
      <c r="AT50">
        <v>0</v>
      </c>
      <c r="AU50" t="s">
        <v>191</v>
      </c>
      <c r="AV50" t="s">
        <v>335</v>
      </c>
      <c r="AX50" t="s">
        <v>338</v>
      </c>
      <c r="AY50">
        <v>77545</v>
      </c>
      <c r="AZ50">
        <v>48157670700</v>
      </c>
      <c r="BA50" t="s">
        <v>329</v>
      </c>
      <c r="BB50" t="s">
        <v>285</v>
      </c>
      <c r="BC50">
        <v>153464</v>
      </c>
      <c r="BD50">
        <v>2577</v>
      </c>
      <c r="BE50" t="s">
        <v>287</v>
      </c>
      <c r="BF50" t="s">
        <v>287</v>
      </c>
      <c r="BG50" t="s">
        <v>287</v>
      </c>
    </row>
    <row r="51" spans="1:59" x14ac:dyDescent="0.25">
      <c r="A51">
        <v>717793</v>
      </c>
      <c r="B51">
        <v>19204133</v>
      </c>
      <c r="C51">
        <v>2022</v>
      </c>
      <c r="D51" s="67">
        <v>44853</v>
      </c>
      <c r="E51">
        <v>11</v>
      </c>
      <c r="F51" t="s">
        <v>276</v>
      </c>
      <c r="G51" t="s">
        <v>336</v>
      </c>
      <c r="H51" t="s">
        <v>337</v>
      </c>
      <c r="I51" t="s">
        <v>291</v>
      </c>
      <c r="J51">
        <v>29.539685949999999</v>
      </c>
      <c r="K51">
        <v>-95.448355950000007</v>
      </c>
      <c r="L51" t="s">
        <v>279</v>
      </c>
      <c r="M51" t="s">
        <v>280</v>
      </c>
      <c r="N51" t="s">
        <v>312</v>
      </c>
      <c r="O51" t="s">
        <v>282</v>
      </c>
      <c r="P51" t="s">
        <v>283</v>
      </c>
      <c r="Q51" t="s">
        <v>203</v>
      </c>
      <c r="R51" t="s">
        <v>315</v>
      </c>
      <c r="S51">
        <v>0</v>
      </c>
      <c r="T51">
        <v>0</v>
      </c>
      <c r="U51">
        <v>0</v>
      </c>
      <c r="V51">
        <v>0</v>
      </c>
      <c r="W51">
        <v>0</v>
      </c>
      <c r="X51">
        <v>2</v>
      </c>
      <c r="Y51">
        <v>0</v>
      </c>
      <c r="Z51">
        <v>0</v>
      </c>
      <c r="AA51">
        <v>0</v>
      </c>
      <c r="AB51">
        <v>0</v>
      </c>
      <c r="AC51">
        <v>0</v>
      </c>
      <c r="AD51">
        <v>2</v>
      </c>
      <c r="AE51">
        <v>0</v>
      </c>
      <c r="AF51">
        <v>0</v>
      </c>
      <c r="AG51">
        <v>0</v>
      </c>
      <c r="AH51">
        <v>0</v>
      </c>
      <c r="AI51">
        <v>0</v>
      </c>
      <c r="AJ51">
        <v>0</v>
      </c>
      <c r="AK51">
        <v>0</v>
      </c>
      <c r="AL51">
        <v>0</v>
      </c>
      <c r="AM51">
        <v>0</v>
      </c>
      <c r="AN51">
        <v>0</v>
      </c>
      <c r="AO51">
        <v>0</v>
      </c>
      <c r="AP51">
        <v>0</v>
      </c>
      <c r="AQ51">
        <v>0</v>
      </c>
      <c r="AR51">
        <v>0</v>
      </c>
      <c r="AS51">
        <v>0</v>
      </c>
      <c r="AT51">
        <v>0</v>
      </c>
      <c r="AU51" t="s">
        <v>191</v>
      </c>
      <c r="AV51" t="s">
        <v>335</v>
      </c>
      <c r="AX51" t="s">
        <v>338</v>
      </c>
      <c r="AY51">
        <v>77545</v>
      </c>
      <c r="AZ51">
        <v>48157670700</v>
      </c>
      <c r="BA51" t="s">
        <v>329</v>
      </c>
      <c r="BB51" t="s">
        <v>285</v>
      </c>
      <c r="BC51">
        <v>153464</v>
      </c>
      <c r="BD51">
        <v>2577</v>
      </c>
      <c r="BE51" t="s">
        <v>287</v>
      </c>
      <c r="BF51" t="s">
        <v>287</v>
      </c>
      <c r="BG51" t="s">
        <v>287</v>
      </c>
    </row>
    <row r="52" spans="1:59" x14ac:dyDescent="0.25">
      <c r="A52">
        <v>717982</v>
      </c>
      <c r="B52">
        <v>19204829</v>
      </c>
      <c r="C52">
        <v>2022</v>
      </c>
      <c r="D52" s="67">
        <v>44861</v>
      </c>
      <c r="E52">
        <v>9</v>
      </c>
      <c r="F52" t="s">
        <v>288</v>
      </c>
      <c r="G52" t="s">
        <v>277</v>
      </c>
      <c r="H52" t="s">
        <v>339</v>
      </c>
      <c r="I52" t="s">
        <v>306</v>
      </c>
      <c r="J52">
        <v>29.539844850000001</v>
      </c>
      <c r="K52">
        <v>-95.438683080000004</v>
      </c>
      <c r="L52" t="s">
        <v>279</v>
      </c>
      <c r="M52" t="s">
        <v>280</v>
      </c>
      <c r="N52" t="s">
        <v>295</v>
      </c>
      <c r="O52" t="s">
        <v>305</v>
      </c>
      <c r="P52" t="s">
        <v>306</v>
      </c>
      <c r="Q52" t="s">
        <v>204</v>
      </c>
      <c r="R52" t="s">
        <v>306</v>
      </c>
      <c r="S52">
        <v>0</v>
      </c>
      <c r="T52">
        <v>0</v>
      </c>
      <c r="U52">
        <v>0</v>
      </c>
      <c r="V52">
        <v>0</v>
      </c>
      <c r="W52">
        <v>0</v>
      </c>
      <c r="X52">
        <v>0</v>
      </c>
      <c r="Y52">
        <v>1</v>
      </c>
      <c r="Z52">
        <v>0</v>
      </c>
      <c r="AA52">
        <v>0</v>
      </c>
      <c r="AB52">
        <v>0</v>
      </c>
      <c r="AC52">
        <v>0</v>
      </c>
      <c r="AD52">
        <v>0</v>
      </c>
      <c r="AE52">
        <v>0</v>
      </c>
      <c r="AF52">
        <v>1</v>
      </c>
      <c r="AG52">
        <v>0</v>
      </c>
      <c r="AH52">
        <v>0</v>
      </c>
      <c r="AI52">
        <v>0</v>
      </c>
      <c r="AJ52">
        <v>0</v>
      </c>
      <c r="AK52">
        <v>0</v>
      </c>
      <c r="AL52">
        <v>0</v>
      </c>
      <c r="AM52">
        <v>0</v>
      </c>
      <c r="AN52">
        <v>0</v>
      </c>
      <c r="AO52">
        <v>0</v>
      </c>
      <c r="AP52">
        <v>0</v>
      </c>
      <c r="AQ52">
        <v>0</v>
      </c>
      <c r="AR52">
        <v>0</v>
      </c>
      <c r="AS52">
        <v>0</v>
      </c>
      <c r="AT52">
        <v>0</v>
      </c>
      <c r="AU52" t="s">
        <v>191</v>
      </c>
      <c r="AV52" t="s">
        <v>335</v>
      </c>
      <c r="AY52">
        <v>77545</v>
      </c>
      <c r="AZ52">
        <v>48157670700</v>
      </c>
      <c r="BA52" t="s">
        <v>329</v>
      </c>
      <c r="BB52" t="s">
        <v>285</v>
      </c>
      <c r="BC52">
        <v>153465</v>
      </c>
      <c r="BD52">
        <v>8141</v>
      </c>
      <c r="BE52" t="s">
        <v>287</v>
      </c>
      <c r="BF52" t="s">
        <v>287</v>
      </c>
      <c r="BG52" t="s">
        <v>287</v>
      </c>
    </row>
    <row r="53" spans="1:59" x14ac:dyDescent="0.25">
      <c r="A53">
        <v>720236</v>
      </c>
      <c r="B53">
        <v>19212792</v>
      </c>
      <c r="C53">
        <v>2022</v>
      </c>
      <c r="D53" s="67">
        <v>44859</v>
      </c>
      <c r="E53">
        <v>6</v>
      </c>
      <c r="F53" t="s">
        <v>299</v>
      </c>
      <c r="G53" t="s">
        <v>277</v>
      </c>
      <c r="H53" t="s">
        <v>339</v>
      </c>
      <c r="I53" t="s">
        <v>293</v>
      </c>
      <c r="J53">
        <v>29.539822220000001</v>
      </c>
      <c r="K53">
        <v>-95.439627970000004</v>
      </c>
      <c r="L53" t="s">
        <v>303</v>
      </c>
      <c r="M53" t="s">
        <v>304</v>
      </c>
      <c r="N53" t="s">
        <v>295</v>
      </c>
      <c r="O53" t="s">
        <v>325</v>
      </c>
      <c r="P53" t="s">
        <v>283</v>
      </c>
      <c r="Q53" t="s">
        <v>204</v>
      </c>
      <c r="R53" t="s">
        <v>301</v>
      </c>
      <c r="S53">
        <v>0</v>
      </c>
      <c r="T53">
        <v>0</v>
      </c>
      <c r="U53">
        <v>0</v>
      </c>
      <c r="V53">
        <v>0</v>
      </c>
      <c r="W53">
        <v>0</v>
      </c>
      <c r="X53">
        <v>1</v>
      </c>
      <c r="Y53">
        <v>0</v>
      </c>
      <c r="Z53">
        <v>0</v>
      </c>
      <c r="AA53">
        <v>0</v>
      </c>
      <c r="AB53">
        <v>0</v>
      </c>
      <c r="AC53">
        <v>0</v>
      </c>
      <c r="AD53">
        <v>1</v>
      </c>
      <c r="AE53">
        <v>0</v>
      </c>
      <c r="AF53">
        <v>0</v>
      </c>
      <c r="AG53">
        <v>0</v>
      </c>
      <c r="AH53">
        <v>0</v>
      </c>
      <c r="AI53">
        <v>0</v>
      </c>
      <c r="AJ53">
        <v>0</v>
      </c>
      <c r="AK53">
        <v>0</v>
      </c>
      <c r="AL53">
        <v>0</v>
      </c>
      <c r="AM53">
        <v>0</v>
      </c>
      <c r="AN53">
        <v>0</v>
      </c>
      <c r="AO53">
        <v>0</v>
      </c>
      <c r="AP53">
        <v>0</v>
      </c>
      <c r="AQ53">
        <v>0</v>
      </c>
      <c r="AR53">
        <v>0</v>
      </c>
      <c r="AS53">
        <v>0</v>
      </c>
      <c r="AT53">
        <v>0</v>
      </c>
      <c r="AU53" t="s">
        <v>191</v>
      </c>
      <c r="AV53" t="s">
        <v>335</v>
      </c>
      <c r="AY53">
        <v>77545</v>
      </c>
      <c r="AZ53">
        <v>48157670700</v>
      </c>
      <c r="BA53" t="s">
        <v>329</v>
      </c>
      <c r="BB53" t="s">
        <v>285</v>
      </c>
      <c r="BC53">
        <v>153465</v>
      </c>
      <c r="BD53">
        <v>8141</v>
      </c>
      <c r="BE53" t="s">
        <v>287</v>
      </c>
      <c r="BF53" t="s">
        <v>287</v>
      </c>
      <c r="BG53" t="s">
        <v>287</v>
      </c>
    </row>
    <row r="54" spans="1:59" x14ac:dyDescent="0.25">
      <c r="A54">
        <v>725599</v>
      </c>
      <c r="B54">
        <v>19234647</v>
      </c>
      <c r="C54">
        <v>2022</v>
      </c>
      <c r="D54" s="67">
        <v>44868</v>
      </c>
      <c r="E54">
        <v>12</v>
      </c>
      <c r="F54" t="s">
        <v>288</v>
      </c>
      <c r="G54" t="s">
        <v>336</v>
      </c>
      <c r="H54" t="s">
        <v>337</v>
      </c>
      <c r="I54" t="s">
        <v>293</v>
      </c>
      <c r="J54">
        <v>29.539685949999999</v>
      </c>
      <c r="K54">
        <v>-95.448355950000007</v>
      </c>
      <c r="L54" t="s">
        <v>279</v>
      </c>
      <c r="M54" t="s">
        <v>280</v>
      </c>
      <c r="N54" t="s">
        <v>312</v>
      </c>
      <c r="O54" t="s">
        <v>282</v>
      </c>
      <c r="P54" t="s">
        <v>283</v>
      </c>
      <c r="Q54" t="s">
        <v>203</v>
      </c>
      <c r="R54" t="s">
        <v>296</v>
      </c>
      <c r="S54">
        <v>0</v>
      </c>
      <c r="T54">
        <v>0</v>
      </c>
      <c r="U54">
        <v>0</v>
      </c>
      <c r="V54">
        <v>0</v>
      </c>
      <c r="W54">
        <v>0</v>
      </c>
      <c r="X54">
        <v>2</v>
      </c>
      <c r="Y54">
        <v>0</v>
      </c>
      <c r="Z54">
        <v>0</v>
      </c>
      <c r="AA54">
        <v>0</v>
      </c>
      <c r="AB54">
        <v>0</v>
      </c>
      <c r="AC54">
        <v>0</v>
      </c>
      <c r="AD54">
        <v>2</v>
      </c>
      <c r="AE54">
        <v>0</v>
      </c>
      <c r="AF54">
        <v>0</v>
      </c>
      <c r="AG54">
        <v>0</v>
      </c>
      <c r="AH54">
        <v>0</v>
      </c>
      <c r="AI54">
        <v>0</v>
      </c>
      <c r="AJ54">
        <v>0</v>
      </c>
      <c r="AK54">
        <v>0</v>
      </c>
      <c r="AL54">
        <v>0</v>
      </c>
      <c r="AM54">
        <v>0</v>
      </c>
      <c r="AN54">
        <v>0</v>
      </c>
      <c r="AO54">
        <v>0</v>
      </c>
      <c r="AP54">
        <v>0</v>
      </c>
      <c r="AQ54">
        <v>0</v>
      </c>
      <c r="AR54">
        <v>0</v>
      </c>
      <c r="AS54">
        <v>0</v>
      </c>
      <c r="AT54">
        <v>0</v>
      </c>
      <c r="AU54" t="s">
        <v>191</v>
      </c>
      <c r="AV54" t="s">
        <v>335</v>
      </c>
      <c r="AX54" t="s">
        <v>338</v>
      </c>
      <c r="AY54">
        <v>77545</v>
      </c>
      <c r="AZ54">
        <v>48157670700</v>
      </c>
      <c r="BA54" t="s">
        <v>329</v>
      </c>
      <c r="BB54" t="s">
        <v>285</v>
      </c>
      <c r="BC54">
        <v>153464</v>
      </c>
      <c r="BD54">
        <v>2577</v>
      </c>
      <c r="BE54" t="s">
        <v>287</v>
      </c>
      <c r="BF54" t="s">
        <v>287</v>
      </c>
      <c r="BG54" t="s">
        <v>287</v>
      </c>
    </row>
    <row r="55" spans="1:59" x14ac:dyDescent="0.25">
      <c r="A55">
        <v>741141</v>
      </c>
      <c r="B55">
        <v>19297595</v>
      </c>
      <c r="C55">
        <v>2022</v>
      </c>
      <c r="D55" s="67">
        <v>44909</v>
      </c>
      <c r="E55">
        <v>19</v>
      </c>
      <c r="F55" t="s">
        <v>276</v>
      </c>
      <c r="G55" t="s">
        <v>336</v>
      </c>
      <c r="H55" t="s">
        <v>337</v>
      </c>
      <c r="I55" t="s">
        <v>331</v>
      </c>
      <c r="J55">
        <v>29.539685949999999</v>
      </c>
      <c r="K55">
        <v>-95.448355950000007</v>
      </c>
      <c r="L55" t="s">
        <v>279</v>
      </c>
      <c r="M55" t="s">
        <v>311</v>
      </c>
      <c r="N55" t="s">
        <v>312</v>
      </c>
      <c r="O55" t="s">
        <v>282</v>
      </c>
      <c r="P55" t="s">
        <v>283</v>
      </c>
      <c r="Q55" t="s">
        <v>201</v>
      </c>
      <c r="R55" t="s">
        <v>310</v>
      </c>
      <c r="S55">
        <v>0</v>
      </c>
      <c r="T55">
        <v>0</v>
      </c>
      <c r="U55">
        <v>0</v>
      </c>
      <c r="V55">
        <v>0</v>
      </c>
      <c r="W55">
        <v>0</v>
      </c>
      <c r="X55">
        <v>2</v>
      </c>
      <c r="Y55">
        <v>0</v>
      </c>
      <c r="Z55">
        <v>0</v>
      </c>
      <c r="AA55">
        <v>0</v>
      </c>
      <c r="AB55">
        <v>0</v>
      </c>
      <c r="AC55">
        <v>0</v>
      </c>
      <c r="AD55">
        <v>2</v>
      </c>
      <c r="AE55">
        <v>0</v>
      </c>
      <c r="AF55">
        <v>0</v>
      </c>
      <c r="AG55">
        <v>0</v>
      </c>
      <c r="AH55">
        <v>0</v>
      </c>
      <c r="AI55">
        <v>0</v>
      </c>
      <c r="AJ55">
        <v>0</v>
      </c>
      <c r="AK55">
        <v>0</v>
      </c>
      <c r="AL55">
        <v>0</v>
      </c>
      <c r="AM55">
        <v>0</v>
      </c>
      <c r="AN55">
        <v>0</v>
      </c>
      <c r="AO55">
        <v>0</v>
      </c>
      <c r="AP55">
        <v>0</v>
      </c>
      <c r="AQ55">
        <v>0</v>
      </c>
      <c r="AR55">
        <v>0</v>
      </c>
      <c r="AS55">
        <v>0</v>
      </c>
      <c r="AT55">
        <v>0</v>
      </c>
      <c r="AU55" t="s">
        <v>191</v>
      </c>
      <c r="AV55" t="s">
        <v>335</v>
      </c>
      <c r="AX55" t="s">
        <v>338</v>
      </c>
      <c r="AY55">
        <v>77545</v>
      </c>
      <c r="AZ55">
        <v>48157670700</v>
      </c>
      <c r="BA55" t="s">
        <v>329</v>
      </c>
      <c r="BB55" t="s">
        <v>285</v>
      </c>
      <c r="BC55">
        <v>153464</v>
      </c>
      <c r="BD55">
        <v>2577</v>
      </c>
      <c r="BE55" t="s">
        <v>287</v>
      </c>
      <c r="BF55" t="s">
        <v>287</v>
      </c>
      <c r="BG55"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5" x14ac:dyDescent="0.25"/>
  <sheetData>
    <row r="1" s="80" customFormat="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5" x14ac:dyDescent="0.25"/>
  <cols>
    <col min="2" max="2" width="51" customWidth="1"/>
    <col min="3" max="3" width="12.28515625" customWidth="1"/>
    <col min="4" max="4" width="21.5703125" bestFit="1" customWidth="1"/>
    <col min="5" max="5" width="10.85546875" bestFit="1" customWidth="1"/>
    <col min="6" max="6" width="44.5703125" style="55" customWidth="1"/>
    <col min="7" max="7" width="48.7109375" style="50" customWidth="1"/>
  </cols>
  <sheetData>
    <row r="1" spans="2:7" x14ac:dyDescent="0.25">
      <c r="B1" t="s">
        <v>161</v>
      </c>
    </row>
    <row r="3" spans="2:7" x14ac:dyDescent="0.25">
      <c r="B3" s="34" t="s">
        <v>57</v>
      </c>
      <c r="C3" s="34" t="s">
        <v>56</v>
      </c>
      <c r="D3" s="34" t="s">
        <v>58</v>
      </c>
      <c r="E3" s="34" t="s">
        <v>115</v>
      </c>
      <c r="F3" s="56" t="s">
        <v>120</v>
      </c>
      <c r="G3" s="51" t="s">
        <v>162</v>
      </c>
    </row>
    <row r="4" spans="2:7" ht="30" x14ac:dyDescent="0.25">
      <c r="B4" s="35" t="s">
        <v>100</v>
      </c>
      <c r="C4" s="37">
        <v>101</v>
      </c>
      <c r="D4" s="38">
        <v>0.2</v>
      </c>
      <c r="E4" s="37">
        <v>6</v>
      </c>
      <c r="F4" s="52" t="s">
        <v>183</v>
      </c>
      <c r="G4" s="39" t="s">
        <v>121</v>
      </c>
    </row>
    <row r="5" spans="2:7" x14ac:dyDescent="0.25">
      <c r="B5" s="35" t="s">
        <v>90</v>
      </c>
      <c r="C5" s="37">
        <v>105</v>
      </c>
      <c r="D5" s="40">
        <v>0.14000000000000001</v>
      </c>
      <c r="E5" s="37">
        <v>10</v>
      </c>
      <c r="F5" s="57" t="s">
        <v>122</v>
      </c>
      <c r="G5" s="39" t="s">
        <v>122</v>
      </c>
    </row>
    <row r="6" spans="2:7" ht="45" x14ac:dyDescent="0.25">
      <c r="B6" s="35" t="s">
        <v>99</v>
      </c>
      <c r="C6" s="37">
        <v>107</v>
      </c>
      <c r="D6" s="38">
        <v>0.35</v>
      </c>
      <c r="E6" s="37">
        <v>10</v>
      </c>
      <c r="F6" s="52" t="s">
        <v>123</v>
      </c>
      <c r="G6" s="39" t="s">
        <v>124</v>
      </c>
    </row>
    <row r="7" spans="2:7" ht="45" x14ac:dyDescent="0.25">
      <c r="B7" s="35" t="s">
        <v>75</v>
      </c>
      <c r="C7" s="37">
        <v>108</v>
      </c>
      <c r="D7" s="38">
        <v>0.24</v>
      </c>
      <c r="E7" s="37">
        <v>10</v>
      </c>
      <c r="F7" s="52" t="s">
        <v>123</v>
      </c>
      <c r="G7" s="39" t="s">
        <v>124</v>
      </c>
    </row>
    <row r="8" spans="2:7" x14ac:dyDescent="0.25">
      <c r="B8" s="35" t="s">
        <v>95</v>
      </c>
      <c r="C8" s="37">
        <v>110</v>
      </c>
      <c r="D8" s="38">
        <v>0.34</v>
      </c>
      <c r="E8" s="37">
        <v>10</v>
      </c>
      <c r="F8" s="57" t="s">
        <v>125</v>
      </c>
      <c r="G8" s="39" t="s">
        <v>125</v>
      </c>
    </row>
    <row r="9" spans="2:7" x14ac:dyDescent="0.25">
      <c r="B9" s="35" t="s">
        <v>101</v>
      </c>
      <c r="C9" s="37">
        <v>111</v>
      </c>
      <c r="D9" s="38">
        <v>0.1</v>
      </c>
      <c r="E9" s="37">
        <v>10</v>
      </c>
      <c r="F9" s="52" t="s">
        <v>123</v>
      </c>
      <c r="G9" s="39" t="s">
        <v>126</v>
      </c>
    </row>
    <row r="10" spans="2:7" x14ac:dyDescent="0.25">
      <c r="B10" s="35" t="s">
        <v>87</v>
      </c>
      <c r="C10" s="37">
        <v>113</v>
      </c>
      <c r="D10" s="40">
        <v>0.12</v>
      </c>
      <c r="E10" s="37">
        <v>2</v>
      </c>
      <c r="F10" s="52" t="s">
        <v>183</v>
      </c>
      <c r="G10" s="39" t="s">
        <v>128</v>
      </c>
    </row>
    <row r="11" spans="2:7" x14ac:dyDescent="0.25">
      <c r="B11" s="35" t="s">
        <v>97</v>
      </c>
      <c r="C11" s="37">
        <v>114</v>
      </c>
      <c r="D11" s="38">
        <v>0.2</v>
      </c>
      <c r="E11" s="37">
        <v>5</v>
      </c>
      <c r="F11" s="52" t="s">
        <v>183</v>
      </c>
      <c r="G11" s="39" t="s">
        <v>126</v>
      </c>
    </row>
    <row r="12" spans="2:7" ht="45" x14ac:dyDescent="0.25">
      <c r="B12" s="35" t="s">
        <v>104</v>
      </c>
      <c r="C12" s="37">
        <v>118</v>
      </c>
      <c r="D12" s="38">
        <v>0.25</v>
      </c>
      <c r="E12" s="37">
        <v>10</v>
      </c>
      <c r="F12" s="52" t="s">
        <v>125</v>
      </c>
      <c r="G12" s="39" t="s">
        <v>129</v>
      </c>
    </row>
    <row r="13" spans="2:7" x14ac:dyDescent="0.25">
      <c r="B13" s="36" t="s">
        <v>146</v>
      </c>
      <c r="C13" s="37">
        <v>119</v>
      </c>
      <c r="D13" s="38">
        <v>0.2</v>
      </c>
      <c r="E13" s="37">
        <v>6</v>
      </c>
      <c r="F13" s="52" t="s">
        <v>183</v>
      </c>
      <c r="G13" s="39" t="s">
        <v>130</v>
      </c>
    </row>
    <row r="14" spans="2:7" ht="30" x14ac:dyDescent="0.25">
      <c r="B14" s="36" t="s">
        <v>79</v>
      </c>
      <c r="C14" s="37">
        <v>122</v>
      </c>
      <c r="D14" s="38">
        <v>0.1</v>
      </c>
      <c r="E14" s="37">
        <v>10</v>
      </c>
      <c r="F14" s="57" t="s">
        <v>123</v>
      </c>
      <c r="G14" s="39" t="s">
        <v>123</v>
      </c>
    </row>
    <row r="15" spans="2:7" ht="30" x14ac:dyDescent="0.25">
      <c r="B15" s="36" t="s">
        <v>78</v>
      </c>
      <c r="C15" s="37">
        <v>123</v>
      </c>
      <c r="D15" s="38">
        <v>0.1</v>
      </c>
      <c r="E15" s="37">
        <v>10</v>
      </c>
      <c r="F15" s="52" t="s">
        <v>183</v>
      </c>
      <c r="G15" s="39" t="s">
        <v>131</v>
      </c>
    </row>
    <row r="16" spans="2:7" ht="30" x14ac:dyDescent="0.25">
      <c r="B16" s="36" t="s">
        <v>82</v>
      </c>
      <c r="C16" s="37">
        <v>124</v>
      </c>
      <c r="D16" s="38">
        <v>0.27</v>
      </c>
      <c r="E16" s="37">
        <v>10</v>
      </c>
      <c r="F16" s="57" t="s">
        <v>123</v>
      </c>
      <c r="G16" s="39" t="s">
        <v>123</v>
      </c>
    </row>
    <row r="17" spans="2:7" ht="30" x14ac:dyDescent="0.25">
      <c r="B17" s="35" t="s">
        <v>81</v>
      </c>
      <c r="C17" s="37">
        <v>125</v>
      </c>
      <c r="D17" s="40">
        <v>0.15</v>
      </c>
      <c r="E17" s="37">
        <v>10</v>
      </c>
      <c r="F17" s="52" t="s">
        <v>183</v>
      </c>
      <c r="G17" s="39" t="s">
        <v>135</v>
      </c>
    </row>
    <row r="18" spans="2:7" ht="30" x14ac:dyDescent="0.25">
      <c r="B18" s="36" t="s">
        <v>84</v>
      </c>
      <c r="C18" s="37">
        <v>128</v>
      </c>
      <c r="D18" s="38">
        <v>0.05</v>
      </c>
      <c r="E18" s="37">
        <v>6</v>
      </c>
      <c r="F18" s="57" t="s">
        <v>123</v>
      </c>
      <c r="G18" s="39" t="s">
        <v>123</v>
      </c>
    </row>
    <row r="19" spans="2:7" ht="30" x14ac:dyDescent="0.25">
      <c r="B19" s="36" t="s">
        <v>83</v>
      </c>
      <c r="C19" s="37">
        <v>130</v>
      </c>
      <c r="D19" s="40">
        <v>0.05</v>
      </c>
      <c r="E19" s="37">
        <v>6</v>
      </c>
      <c r="F19" s="52" t="s">
        <v>183</v>
      </c>
      <c r="G19" s="39" t="s">
        <v>131</v>
      </c>
    </row>
    <row r="20" spans="2:7" x14ac:dyDescent="0.25">
      <c r="B20" s="35" t="s">
        <v>73</v>
      </c>
      <c r="C20" s="37">
        <v>131</v>
      </c>
      <c r="D20" s="38">
        <v>0.1</v>
      </c>
      <c r="E20" s="37">
        <v>10</v>
      </c>
      <c r="F20" s="57" t="s">
        <v>132</v>
      </c>
      <c r="G20" s="39" t="s">
        <v>132</v>
      </c>
    </row>
    <row r="21" spans="2:7" x14ac:dyDescent="0.25">
      <c r="B21" s="35" t="s">
        <v>80</v>
      </c>
      <c r="C21" s="37">
        <v>132</v>
      </c>
      <c r="D21" s="38">
        <v>0.1</v>
      </c>
      <c r="E21" s="37">
        <v>10</v>
      </c>
      <c r="F21" s="57"/>
      <c r="G21" s="39"/>
    </row>
    <row r="22" spans="2:7" x14ac:dyDescent="0.25">
      <c r="B22" s="35" t="s">
        <v>74</v>
      </c>
      <c r="C22" s="37">
        <v>133</v>
      </c>
      <c r="D22" s="38">
        <v>0.05</v>
      </c>
      <c r="E22" s="37">
        <v>5</v>
      </c>
      <c r="F22" s="52" t="s">
        <v>183</v>
      </c>
      <c r="G22" s="39" t="s">
        <v>126</v>
      </c>
    </row>
    <row r="23" spans="2:7" ht="30" x14ac:dyDescent="0.25">
      <c r="B23" s="35" t="s">
        <v>147</v>
      </c>
      <c r="C23" s="37">
        <v>136</v>
      </c>
      <c r="D23" s="38">
        <v>0.35</v>
      </c>
      <c r="E23" s="37">
        <v>5</v>
      </c>
      <c r="F23" s="52" t="s">
        <v>183</v>
      </c>
      <c r="G23" s="39" t="s">
        <v>131</v>
      </c>
    </row>
    <row r="24" spans="2:7" ht="30" x14ac:dyDescent="0.25">
      <c r="B24" s="35" t="s">
        <v>148</v>
      </c>
      <c r="C24" s="37">
        <v>137</v>
      </c>
      <c r="D24" s="38">
        <v>0.25</v>
      </c>
      <c r="E24" s="37">
        <v>10</v>
      </c>
      <c r="F24" s="52" t="s">
        <v>183</v>
      </c>
      <c r="G24" s="39" t="s">
        <v>131</v>
      </c>
    </row>
    <row r="25" spans="2:7" ht="45" x14ac:dyDescent="0.25">
      <c r="B25" s="35" t="s">
        <v>149</v>
      </c>
      <c r="C25" s="37">
        <v>138</v>
      </c>
      <c r="D25" s="38">
        <v>0.41</v>
      </c>
      <c r="E25" s="37">
        <v>10</v>
      </c>
      <c r="F25" s="57" t="s">
        <v>123</v>
      </c>
      <c r="G25" s="39" t="s">
        <v>151</v>
      </c>
    </row>
    <row r="26" spans="2:7" ht="30" x14ac:dyDescent="0.25">
      <c r="B26" s="35" t="s">
        <v>150</v>
      </c>
      <c r="C26" s="37">
        <v>139</v>
      </c>
      <c r="D26" s="38">
        <v>0.12</v>
      </c>
      <c r="E26" s="37">
        <v>7</v>
      </c>
      <c r="F26" s="52" t="s">
        <v>183</v>
      </c>
      <c r="G26" s="39" t="s">
        <v>131</v>
      </c>
    </row>
    <row r="27" spans="2:7" x14ac:dyDescent="0.25">
      <c r="B27" s="35" t="s">
        <v>91</v>
      </c>
      <c r="C27" s="37">
        <v>201</v>
      </c>
      <c r="D27" s="38">
        <v>0.75</v>
      </c>
      <c r="E27" s="37">
        <v>15</v>
      </c>
      <c r="F27" s="52" t="s">
        <v>183</v>
      </c>
      <c r="G27" s="39" t="s">
        <v>130</v>
      </c>
    </row>
    <row r="28" spans="2:7" ht="45" x14ac:dyDescent="0.25">
      <c r="B28" s="35" t="s">
        <v>96</v>
      </c>
      <c r="C28" s="37">
        <v>203</v>
      </c>
      <c r="D28" s="38">
        <v>0.25</v>
      </c>
      <c r="E28" s="37">
        <v>20</v>
      </c>
      <c r="F28" s="52" t="s">
        <v>183</v>
      </c>
      <c r="G28" s="39" t="s">
        <v>133</v>
      </c>
    </row>
    <row r="29" spans="2:7" x14ac:dyDescent="0.25">
      <c r="B29" s="36" t="s">
        <v>70</v>
      </c>
      <c r="C29" s="37">
        <v>204</v>
      </c>
      <c r="D29" s="38">
        <v>0.05</v>
      </c>
      <c r="E29" s="37">
        <v>20</v>
      </c>
      <c r="F29" s="52" t="s">
        <v>183</v>
      </c>
      <c r="G29" s="39" t="s">
        <v>127</v>
      </c>
    </row>
    <row r="30" spans="2:7" x14ac:dyDescent="0.25">
      <c r="B30" s="35" t="s">
        <v>108</v>
      </c>
      <c r="C30" s="37">
        <v>209</v>
      </c>
      <c r="D30" s="40">
        <v>0.5</v>
      </c>
      <c r="E30" s="37">
        <v>20</v>
      </c>
      <c r="F30" s="52" t="s">
        <v>183</v>
      </c>
      <c r="G30" s="39" t="s">
        <v>127</v>
      </c>
    </row>
    <row r="31" spans="2:7" x14ac:dyDescent="0.25">
      <c r="B31" s="35" t="s">
        <v>89</v>
      </c>
      <c r="C31" s="37">
        <v>217</v>
      </c>
      <c r="D31" s="38">
        <v>0.6</v>
      </c>
      <c r="E31" s="37">
        <v>10</v>
      </c>
      <c r="F31" s="57" t="s">
        <v>134</v>
      </c>
      <c r="G31" s="39" t="s">
        <v>134</v>
      </c>
    </row>
    <row r="32" spans="2:7" ht="30" x14ac:dyDescent="0.25">
      <c r="B32" s="35" t="s">
        <v>109</v>
      </c>
      <c r="C32" s="37">
        <v>218</v>
      </c>
      <c r="D32" s="38">
        <v>0.55000000000000004</v>
      </c>
      <c r="E32" s="37">
        <v>20</v>
      </c>
      <c r="F32" s="52" t="s">
        <v>183</v>
      </c>
      <c r="G32" s="39" t="s">
        <v>131</v>
      </c>
    </row>
    <row r="33" spans="2:7" x14ac:dyDescent="0.25">
      <c r="B33" s="35" t="s">
        <v>105</v>
      </c>
      <c r="C33" s="37">
        <v>303</v>
      </c>
      <c r="D33" s="38">
        <v>0.3</v>
      </c>
      <c r="E33" s="37">
        <v>10</v>
      </c>
      <c r="F33" s="52" t="s">
        <v>183</v>
      </c>
      <c r="G33" s="39" t="s">
        <v>136</v>
      </c>
    </row>
    <row r="34" spans="2:7" x14ac:dyDescent="0.25">
      <c r="B34" s="36" t="s">
        <v>106</v>
      </c>
      <c r="C34" s="37">
        <v>304</v>
      </c>
      <c r="D34" s="38">
        <v>0.49</v>
      </c>
      <c r="E34" s="37">
        <v>15</v>
      </c>
      <c r="F34" s="52" t="s">
        <v>183</v>
      </c>
      <c r="G34" s="39" t="s">
        <v>137</v>
      </c>
    </row>
    <row r="35" spans="2:7" x14ac:dyDescent="0.25">
      <c r="B35" s="35" t="s">
        <v>107</v>
      </c>
      <c r="C35" s="37">
        <v>305</v>
      </c>
      <c r="D35" s="40">
        <v>0.13</v>
      </c>
      <c r="E35" s="37">
        <v>15</v>
      </c>
      <c r="F35" s="57" t="s">
        <v>123</v>
      </c>
      <c r="G35" s="39" t="s">
        <v>197</v>
      </c>
    </row>
    <row r="36" spans="2:7" x14ac:dyDescent="0.25">
      <c r="B36" s="35" t="s">
        <v>153</v>
      </c>
      <c r="C36" s="37">
        <v>306</v>
      </c>
      <c r="D36" s="40">
        <v>0.45</v>
      </c>
      <c r="E36" s="37">
        <v>5</v>
      </c>
      <c r="F36" s="52" t="s">
        <v>183</v>
      </c>
      <c r="G36" s="39" t="s">
        <v>152</v>
      </c>
    </row>
    <row r="37" spans="2:7" x14ac:dyDescent="0.25">
      <c r="B37" s="35" t="s">
        <v>154</v>
      </c>
      <c r="C37" s="37">
        <v>307</v>
      </c>
      <c r="D37" s="40">
        <v>0.2</v>
      </c>
      <c r="E37" s="37">
        <v>5</v>
      </c>
      <c r="F37" s="57" t="s">
        <v>123</v>
      </c>
      <c r="G37" s="39" t="s">
        <v>123</v>
      </c>
    </row>
    <row r="38" spans="2:7" ht="30" x14ac:dyDescent="0.25">
      <c r="B38" s="33" t="s">
        <v>93</v>
      </c>
      <c r="C38" s="37">
        <v>401</v>
      </c>
      <c r="D38" s="38">
        <v>0.2</v>
      </c>
      <c r="E38" s="37">
        <v>2</v>
      </c>
      <c r="F38" s="52" t="s">
        <v>183</v>
      </c>
      <c r="G38" s="39" t="s">
        <v>131</v>
      </c>
    </row>
    <row r="39" spans="2:7" x14ac:dyDescent="0.25">
      <c r="B39" s="33" t="s">
        <v>88</v>
      </c>
      <c r="C39" s="37">
        <v>402</v>
      </c>
      <c r="D39" s="38">
        <v>0.25</v>
      </c>
      <c r="E39" s="37">
        <v>2</v>
      </c>
      <c r="F39" s="52" t="s">
        <v>183</v>
      </c>
      <c r="G39" s="39" t="s">
        <v>138</v>
      </c>
    </row>
    <row r="40" spans="2:7" x14ac:dyDescent="0.25">
      <c r="B40" s="36" t="s">
        <v>94</v>
      </c>
      <c r="C40" s="37">
        <v>403</v>
      </c>
      <c r="D40" s="38">
        <v>0.1</v>
      </c>
      <c r="E40" s="37">
        <v>2</v>
      </c>
      <c r="F40" s="57" t="s">
        <v>132</v>
      </c>
      <c r="G40" s="39" t="s">
        <v>132</v>
      </c>
    </row>
    <row r="41" spans="2:7" x14ac:dyDescent="0.25">
      <c r="B41" s="36" t="s">
        <v>85</v>
      </c>
      <c r="C41" s="37">
        <v>404</v>
      </c>
      <c r="D41" s="38">
        <v>0.65</v>
      </c>
      <c r="E41" s="37">
        <v>2</v>
      </c>
      <c r="F41" s="52" t="s">
        <v>183</v>
      </c>
      <c r="G41" s="39" t="s">
        <v>130</v>
      </c>
    </row>
    <row r="42" spans="2:7" x14ac:dyDescent="0.25">
      <c r="B42" s="33" t="s">
        <v>98</v>
      </c>
      <c r="C42" s="37">
        <v>407</v>
      </c>
      <c r="D42" s="40">
        <v>0.65</v>
      </c>
      <c r="E42" s="37">
        <v>10</v>
      </c>
      <c r="F42" s="57" t="s">
        <v>125</v>
      </c>
      <c r="G42" s="39" t="s">
        <v>125</v>
      </c>
    </row>
    <row r="43" spans="2:7" ht="30" x14ac:dyDescent="0.25">
      <c r="B43" s="35" t="s">
        <v>110</v>
      </c>
      <c r="C43" s="37">
        <v>502</v>
      </c>
      <c r="D43" s="38">
        <v>0.3</v>
      </c>
      <c r="E43" s="37">
        <v>20</v>
      </c>
      <c r="F43" s="52" t="s">
        <v>183</v>
      </c>
      <c r="G43" s="39" t="s">
        <v>139</v>
      </c>
    </row>
    <row r="44" spans="2:7" x14ac:dyDescent="0.25">
      <c r="B44" s="35" t="s">
        <v>111</v>
      </c>
      <c r="C44" s="37">
        <v>503</v>
      </c>
      <c r="D44" s="38">
        <v>0.25</v>
      </c>
      <c r="E44" s="37">
        <v>20</v>
      </c>
      <c r="F44" s="52" t="s">
        <v>183</v>
      </c>
      <c r="G44" s="39" t="s">
        <v>127</v>
      </c>
    </row>
    <row r="45" spans="2:7" ht="30" x14ac:dyDescent="0.25">
      <c r="B45" s="35" t="s">
        <v>65</v>
      </c>
      <c r="C45" s="37">
        <v>504</v>
      </c>
      <c r="D45" s="38">
        <v>0.25</v>
      </c>
      <c r="E45" s="37">
        <v>20</v>
      </c>
      <c r="F45" s="52" t="s">
        <v>183</v>
      </c>
      <c r="G45" s="39" t="s">
        <v>131</v>
      </c>
    </row>
    <row r="46" spans="2:7" ht="30" x14ac:dyDescent="0.25">
      <c r="B46" s="36" t="s">
        <v>76</v>
      </c>
      <c r="C46" s="37">
        <v>505</v>
      </c>
      <c r="D46" s="38">
        <v>0.5</v>
      </c>
      <c r="E46" s="37">
        <v>10</v>
      </c>
      <c r="F46" s="52" t="s">
        <v>183</v>
      </c>
      <c r="G46" s="39" t="s">
        <v>131</v>
      </c>
    </row>
    <row r="47" spans="2:7" ht="30" x14ac:dyDescent="0.25">
      <c r="B47" s="35" t="s">
        <v>72</v>
      </c>
      <c r="C47" s="37">
        <v>506</v>
      </c>
      <c r="D47" s="40">
        <v>0.55000000000000004</v>
      </c>
      <c r="E47" s="37">
        <v>10</v>
      </c>
      <c r="F47" s="52" t="s">
        <v>183</v>
      </c>
      <c r="G47" s="39" t="s">
        <v>131</v>
      </c>
    </row>
    <row r="48" spans="2:7" ht="30" x14ac:dyDescent="0.25">
      <c r="B48" s="36" t="s">
        <v>77</v>
      </c>
      <c r="C48" s="37">
        <v>507</v>
      </c>
      <c r="D48" s="40">
        <v>0.65</v>
      </c>
      <c r="E48" s="37">
        <v>10</v>
      </c>
      <c r="F48" s="52" t="s">
        <v>183</v>
      </c>
      <c r="G48" s="39" t="s">
        <v>131</v>
      </c>
    </row>
    <row r="49" spans="2:7" ht="30" x14ac:dyDescent="0.25">
      <c r="B49" s="36" t="s">
        <v>67</v>
      </c>
      <c r="C49" s="37">
        <v>510</v>
      </c>
      <c r="D49" s="40">
        <v>0.4</v>
      </c>
      <c r="E49" s="37">
        <v>10</v>
      </c>
      <c r="F49" s="57" t="s">
        <v>123</v>
      </c>
      <c r="G49" s="39" t="s">
        <v>140</v>
      </c>
    </row>
    <row r="50" spans="2:7" x14ac:dyDescent="0.25">
      <c r="B50" s="35" t="s">
        <v>71</v>
      </c>
      <c r="C50" s="37">
        <v>514</v>
      </c>
      <c r="D50" s="38">
        <v>0.8</v>
      </c>
      <c r="E50" s="37">
        <v>30</v>
      </c>
      <c r="F50" s="57" t="s">
        <v>123</v>
      </c>
      <c r="G50" s="39" t="s">
        <v>123</v>
      </c>
    </row>
    <row r="51" spans="2:7" x14ac:dyDescent="0.25">
      <c r="B51" s="35" t="s">
        <v>63</v>
      </c>
      <c r="C51" s="37">
        <v>515</v>
      </c>
      <c r="D51" s="38">
        <v>0.65</v>
      </c>
      <c r="E51" s="37">
        <v>30</v>
      </c>
      <c r="F51" s="57" t="s">
        <v>123</v>
      </c>
      <c r="G51" s="39" t="s">
        <v>123</v>
      </c>
    </row>
    <row r="52" spans="2:7" ht="30" x14ac:dyDescent="0.25">
      <c r="B52" s="36" t="s">
        <v>62</v>
      </c>
      <c r="C52" s="37">
        <v>516</v>
      </c>
      <c r="D52" s="38">
        <v>0.5</v>
      </c>
      <c r="E52" s="37">
        <v>20</v>
      </c>
      <c r="F52" s="52" t="s">
        <v>183</v>
      </c>
      <c r="G52" s="39" t="s">
        <v>141</v>
      </c>
    </row>
    <row r="53" spans="2:7" x14ac:dyDescent="0.25">
      <c r="B53" s="35" t="s">
        <v>61</v>
      </c>
      <c r="C53" s="37">
        <v>517</v>
      </c>
      <c r="D53" s="40">
        <v>0.28000000000000003</v>
      </c>
      <c r="E53" s="37">
        <v>20</v>
      </c>
      <c r="F53" s="52" t="s">
        <v>183</v>
      </c>
      <c r="G53" s="39" t="s">
        <v>130</v>
      </c>
    </row>
    <row r="54" spans="2:7" ht="30" x14ac:dyDescent="0.25">
      <c r="B54" s="35" t="s">
        <v>86</v>
      </c>
      <c r="C54" s="37">
        <v>518</v>
      </c>
      <c r="D54" s="38">
        <v>0.5</v>
      </c>
      <c r="E54" s="37">
        <v>10</v>
      </c>
      <c r="F54" s="52" t="s">
        <v>183</v>
      </c>
      <c r="G54" s="39" t="s">
        <v>145</v>
      </c>
    </row>
    <row r="55" spans="2:7" ht="30" x14ac:dyDescent="0.25">
      <c r="B55" s="35" t="s">
        <v>59</v>
      </c>
      <c r="C55" s="37">
        <v>519</v>
      </c>
      <c r="D55" s="38">
        <v>0.25</v>
      </c>
      <c r="E55" s="37">
        <v>10</v>
      </c>
      <c r="F55" s="57" t="s">
        <v>123</v>
      </c>
      <c r="G55" s="39" t="s">
        <v>142</v>
      </c>
    </row>
    <row r="56" spans="2:7" ht="30" x14ac:dyDescent="0.25">
      <c r="B56" s="35" t="s">
        <v>102</v>
      </c>
      <c r="C56" s="37">
        <v>520</v>
      </c>
      <c r="D56" s="38">
        <v>0.4</v>
      </c>
      <c r="E56" s="37">
        <v>10</v>
      </c>
      <c r="F56" s="57" t="s">
        <v>123</v>
      </c>
      <c r="G56" s="39" t="s">
        <v>142</v>
      </c>
    </row>
    <row r="57" spans="2:7" ht="30" x14ac:dyDescent="0.25">
      <c r="B57" s="35" t="s">
        <v>60</v>
      </c>
      <c r="C57" s="37">
        <v>521</v>
      </c>
      <c r="D57" s="38">
        <v>0.25</v>
      </c>
      <c r="E57" s="37">
        <v>10</v>
      </c>
      <c r="F57" s="57" t="s">
        <v>123</v>
      </c>
      <c r="G57" s="39" t="s">
        <v>142</v>
      </c>
    </row>
    <row r="58" spans="2:7" ht="30" x14ac:dyDescent="0.25">
      <c r="B58" s="35" t="s">
        <v>103</v>
      </c>
      <c r="C58" s="37">
        <v>522</v>
      </c>
      <c r="D58" s="38">
        <v>0.4</v>
      </c>
      <c r="E58" s="37">
        <v>10</v>
      </c>
      <c r="F58" s="57" t="s">
        <v>123</v>
      </c>
      <c r="G58" s="39" t="s">
        <v>142</v>
      </c>
    </row>
    <row r="59" spans="2:7" x14ac:dyDescent="0.25">
      <c r="B59" s="35" t="s">
        <v>66</v>
      </c>
      <c r="C59" s="37">
        <v>523</v>
      </c>
      <c r="D59" s="38">
        <v>0.95</v>
      </c>
      <c r="E59" s="37">
        <v>10</v>
      </c>
      <c r="F59" s="57" t="s">
        <v>132</v>
      </c>
      <c r="G59" s="39" t="s">
        <v>132</v>
      </c>
    </row>
    <row r="60" spans="2:7" x14ac:dyDescent="0.25">
      <c r="B60" s="61"/>
      <c r="C60" s="62"/>
      <c r="D60" s="63"/>
      <c r="E60" s="62"/>
      <c r="F60" s="64"/>
      <c r="G60" s="65"/>
    </row>
    <row r="61" spans="2:7" x14ac:dyDescent="0.25">
      <c r="B61" s="36" t="s">
        <v>69</v>
      </c>
      <c r="C61" s="37">
        <v>525</v>
      </c>
      <c r="D61" s="38">
        <v>0.68</v>
      </c>
      <c r="E61" s="37">
        <v>10</v>
      </c>
      <c r="F61" s="52" t="s">
        <v>183</v>
      </c>
      <c r="G61" s="39" t="s">
        <v>143</v>
      </c>
    </row>
    <row r="62" spans="2:7" ht="30" x14ac:dyDescent="0.25">
      <c r="B62" s="33" t="s">
        <v>198</v>
      </c>
      <c r="C62" s="37">
        <v>532</v>
      </c>
      <c r="D62" s="40">
        <v>0.15</v>
      </c>
      <c r="E62" s="37">
        <v>10</v>
      </c>
      <c r="F62" s="52" t="s">
        <v>183</v>
      </c>
      <c r="G62" s="39" t="s">
        <v>131</v>
      </c>
    </row>
    <row r="63" spans="2:7" ht="30" x14ac:dyDescent="0.25">
      <c r="B63" s="33" t="s">
        <v>199</v>
      </c>
      <c r="C63" s="37">
        <v>533</v>
      </c>
      <c r="D63" s="38">
        <v>7.0000000000000007E-2</v>
      </c>
      <c r="E63" s="37">
        <v>5</v>
      </c>
      <c r="F63" s="52" t="s">
        <v>183</v>
      </c>
      <c r="G63" s="39" t="s">
        <v>144</v>
      </c>
    </row>
    <row r="64" spans="2:7" ht="30" x14ac:dyDescent="0.25">
      <c r="B64" s="35" t="s">
        <v>200</v>
      </c>
      <c r="C64" s="37">
        <v>534</v>
      </c>
      <c r="D64" s="38">
        <v>0.17</v>
      </c>
      <c r="E64" s="37">
        <v>4</v>
      </c>
      <c r="F64" s="52" t="s">
        <v>183</v>
      </c>
      <c r="G64" s="39" t="s">
        <v>144</v>
      </c>
    </row>
    <row r="65" spans="2:7" x14ac:dyDescent="0.25">
      <c r="B65" s="35" t="s">
        <v>112</v>
      </c>
      <c r="C65" s="37">
        <v>536</v>
      </c>
      <c r="D65" s="38">
        <v>0.31</v>
      </c>
      <c r="E65" s="37">
        <v>20</v>
      </c>
      <c r="F65" s="52" t="s">
        <v>183</v>
      </c>
      <c r="G65" s="39" t="s">
        <v>127</v>
      </c>
    </row>
    <row r="66" spans="2:7" x14ac:dyDescent="0.25">
      <c r="B66" s="35" t="s">
        <v>64</v>
      </c>
      <c r="C66" s="37">
        <v>537</v>
      </c>
      <c r="D66" s="38">
        <v>0.4</v>
      </c>
      <c r="E66" s="37">
        <v>20</v>
      </c>
      <c r="F66" s="52" t="s">
        <v>183</v>
      </c>
      <c r="G66" s="39" t="s">
        <v>127</v>
      </c>
    </row>
    <row r="67" spans="2:7" ht="30" x14ac:dyDescent="0.25">
      <c r="B67" s="35" t="s">
        <v>68</v>
      </c>
      <c r="C67" s="37">
        <v>538</v>
      </c>
      <c r="D67" s="38">
        <v>0.45</v>
      </c>
      <c r="E67" s="37">
        <v>20</v>
      </c>
      <c r="F67" s="52" t="s">
        <v>183</v>
      </c>
      <c r="G67" s="39" t="s">
        <v>131</v>
      </c>
    </row>
    <row r="68" spans="2:7" ht="30" x14ac:dyDescent="0.25">
      <c r="B68" s="35" t="s">
        <v>92</v>
      </c>
      <c r="C68" s="37">
        <v>540</v>
      </c>
      <c r="D68" s="38">
        <v>0.25</v>
      </c>
      <c r="E68" s="37">
        <v>10</v>
      </c>
      <c r="F68" s="52" t="s">
        <v>183</v>
      </c>
      <c r="G68" s="39" t="s">
        <v>131</v>
      </c>
    </row>
    <row r="69" spans="2:7" ht="30" x14ac:dyDescent="0.25">
      <c r="B69" s="35" t="s">
        <v>155</v>
      </c>
      <c r="C69" s="37">
        <v>541</v>
      </c>
      <c r="D69" s="38">
        <v>0.3</v>
      </c>
      <c r="E69" s="37">
        <v>20</v>
      </c>
      <c r="F69" s="52" t="s">
        <v>183</v>
      </c>
      <c r="G69" s="39" t="s">
        <v>131</v>
      </c>
    </row>
    <row r="70" spans="2:7" ht="30" x14ac:dyDescent="0.25">
      <c r="B70" s="35" t="s">
        <v>156</v>
      </c>
      <c r="C70" s="37">
        <v>542</v>
      </c>
      <c r="D70" s="38">
        <v>0.26</v>
      </c>
      <c r="E70" s="37">
        <v>10</v>
      </c>
      <c r="F70" s="52" t="s">
        <v>183</v>
      </c>
      <c r="G70" s="39" t="s">
        <v>131</v>
      </c>
    </row>
    <row r="71" spans="2:7" ht="30" x14ac:dyDescent="0.25">
      <c r="B71" s="35" t="s">
        <v>157</v>
      </c>
      <c r="C71" s="37">
        <v>543</v>
      </c>
      <c r="D71" s="38">
        <v>7.0000000000000007E-2</v>
      </c>
      <c r="E71" s="37">
        <v>5</v>
      </c>
      <c r="F71" s="52" t="s">
        <v>183</v>
      </c>
      <c r="G71" s="39" t="s">
        <v>131</v>
      </c>
    </row>
    <row r="72" spans="2:7" ht="30" x14ac:dyDescent="0.25">
      <c r="B72" s="33" t="s">
        <v>160</v>
      </c>
      <c r="C72" s="37">
        <v>544</v>
      </c>
      <c r="D72" s="38">
        <v>0.17</v>
      </c>
      <c r="E72" s="37">
        <v>4</v>
      </c>
      <c r="F72" s="52" t="s">
        <v>183</v>
      </c>
      <c r="G72" s="39" t="s">
        <v>131</v>
      </c>
    </row>
    <row r="73" spans="2:7" x14ac:dyDescent="0.25">
      <c r="B73" s="33" t="s">
        <v>159</v>
      </c>
      <c r="C73" s="37">
        <v>545</v>
      </c>
      <c r="D73" s="38">
        <v>0.15</v>
      </c>
      <c r="E73" s="37">
        <v>5</v>
      </c>
      <c r="F73" s="58" t="s">
        <v>123</v>
      </c>
      <c r="G73" s="39" t="s">
        <v>123</v>
      </c>
    </row>
    <row r="74" spans="2:7" x14ac:dyDescent="0.25">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ColWidth="8.85546875" defaultRowHeight="15" x14ac:dyDescent="0.25"/>
  <cols>
    <col min="1" max="1" width="8.85546875" style="41"/>
    <col min="2" max="2" width="19.42578125" style="41" customWidth="1"/>
    <col min="3" max="3" width="12.28515625" style="41" customWidth="1"/>
    <col min="4" max="4" width="12" style="41" bestFit="1" customWidth="1"/>
    <col min="5" max="16384" width="8.85546875" style="41"/>
  </cols>
  <sheetData>
    <row r="2" spans="2:4" x14ac:dyDescent="0.25">
      <c r="B2" s="79" t="s">
        <v>52</v>
      </c>
      <c r="D2" s="79" t="s">
        <v>53</v>
      </c>
    </row>
    <row r="3" spans="2:4" x14ac:dyDescent="0.25">
      <c r="B3" s="35" t="s">
        <v>189</v>
      </c>
      <c r="D3" s="35" t="s">
        <v>195</v>
      </c>
    </row>
    <row r="4" spans="2:4" x14ac:dyDescent="0.25">
      <c r="B4" s="35" t="s">
        <v>190</v>
      </c>
      <c r="D4" s="35" t="s">
        <v>188</v>
      </c>
    </row>
    <row r="5" spans="2:4" x14ac:dyDescent="0.25">
      <c r="B5" s="35" t="s">
        <v>191</v>
      </c>
    </row>
    <row r="6" spans="2:4" x14ac:dyDescent="0.25">
      <c r="B6" s="35" t="s">
        <v>192</v>
      </c>
    </row>
    <row r="7" spans="2:4" x14ac:dyDescent="0.25">
      <c r="B7" s="35" t="s">
        <v>187</v>
      </c>
    </row>
    <row r="8" spans="2:4" x14ac:dyDescent="0.25">
      <c r="B8" s="35" t="s">
        <v>193</v>
      </c>
    </row>
    <row r="9" spans="2:4" x14ac:dyDescent="0.25">
      <c r="B9" s="35" t="s">
        <v>196</v>
      </c>
    </row>
    <row r="10" spans="2:4" x14ac:dyDescent="0.25">
      <c r="B10" s="35" t="s">
        <v>194</v>
      </c>
    </row>
    <row r="12" spans="2:4" ht="28.15" customHeight="1" x14ac:dyDescent="0.25">
      <c r="B12" s="124" t="s">
        <v>213</v>
      </c>
      <c r="C12" s="124"/>
    </row>
    <row r="13" spans="2:4" x14ac:dyDescent="0.25">
      <c r="B13" s="35" t="s">
        <v>214</v>
      </c>
      <c r="C13" s="35">
        <v>1.23</v>
      </c>
    </row>
    <row r="14" spans="2:4" x14ac:dyDescent="0.25">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2.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F18689-68D8-4516-AEDD-5D80C4E10C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2024-02-12T22:25:45Z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