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7_Humphrey Way/"/>
    </mc:Choice>
  </mc:AlternateContent>
  <xr:revisionPtr revIDLastSave="1021" documentId="11_F25DC773A252ABDACC10480171DC540E5BDE58ED" xr6:coauthVersionLast="47" xr6:coauthVersionMax="47" xr10:uidLastSave="{A613A61F-926A-410A-BD09-D79627546FC2}"/>
  <bookViews>
    <workbookView xWindow="-120" yWindow="-120" windowWidth="29040" windowHeight="15720" activeTab="4" xr2:uid="{00000000-000D-0000-FFFF-FFFF00000000}"/>
  </bookViews>
  <sheets>
    <sheet name="TDM" sheetId="2" r:id="rId1"/>
    <sheet name="Traffic" sheetId="1" r:id="rId2"/>
    <sheet name="Emissions" sheetId="6" r:id="rId3"/>
    <sheet name="Demographics" sheetId="4" r:id="rId4"/>
    <sheet name="CRF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D6" i="1"/>
  <c r="D4" i="1"/>
  <c r="D3" i="1"/>
  <c r="B8" i="4"/>
  <c r="B9" i="4"/>
  <c r="D7" i="1" l="1"/>
  <c r="D5" i="1"/>
  <c r="D8" i="1" s="1"/>
  <c r="B5" i="1"/>
  <c r="B8" i="1" s="1"/>
  <c r="B7" i="1"/>
  <c r="B15" i="4" l="1"/>
  <c r="B16" i="4"/>
  <c r="C3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Manthan Gajera</author>
  </authors>
  <commentList>
    <comment ref="X3" authorId="0" shapeId="0" xr:uid="{A11115DA-5467-4ABD-AD92-0BF83362F952}">
      <text>
        <r>
          <rPr>
            <b/>
            <sz val="9"/>
            <color indexed="81"/>
            <rFont val="Tahoma"/>
            <family val="2"/>
          </rPr>
          <t>Manthan Gajera:</t>
        </r>
        <r>
          <rPr>
            <sz val="9"/>
            <color indexed="81"/>
            <rFont val="Tahoma"/>
            <family val="2"/>
          </rPr>
          <t xml:space="preserve">
From Spped-Flow curve</t>
        </r>
      </text>
    </comment>
  </commentList>
</comments>
</file>

<file path=xl/sharedStrings.xml><?xml version="1.0" encoding="utf-8"?>
<sst xmlns="http://schemas.openxmlformats.org/spreadsheetml/2006/main" count="140" uniqueCount="126">
  <si>
    <t>FACILITY_N</t>
  </si>
  <si>
    <t>ABNODE</t>
  </si>
  <si>
    <t>A</t>
  </si>
  <si>
    <t>B</t>
  </si>
  <si>
    <t>LANES</t>
  </si>
  <si>
    <t>DISTANCE</t>
  </si>
  <si>
    <t>RTYPE</t>
  </si>
  <si>
    <t>AREA_TYP</t>
  </si>
  <si>
    <t>C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</si>
  <si>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</si>
  <si>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</si>
  <si>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</si>
  <si>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</si>
  <si>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</si>
  <si>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</si>
  <si>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</si>
  <si>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</si>
  <si>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</si>
  <si>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</si>
  <si>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</si>
  <si>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</si>
  <si>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</si>
  <si>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</si>
  <si>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</si>
  <si>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</si>
  <si>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</si>
  <si>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</si>
  <si>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</si>
  <si>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</si>
  <si>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</si>
  <si>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</si>
  <si>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</si>
  <si>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AM3HRVHT</t>
  </si>
  <si>
    <t>MD6HRVHT</t>
  </si>
  <si>
    <t>PM4HRVHT</t>
  </si>
  <si>
    <t>OV11HRVHT</t>
  </si>
  <si>
    <t>HR24VHT</t>
  </si>
  <si>
    <t>TOTVOL_T</t>
  </si>
  <si>
    <t>Polyline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</si>
  <si>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</si>
  <si>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</si>
  <si>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</si>
  <si>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</si>
  <si>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</si>
  <si>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</si>
  <si>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Value</t>
  </si>
  <si>
    <t>Data:</t>
  </si>
  <si>
    <t>Population</t>
  </si>
  <si>
    <t>Area</t>
  </si>
  <si>
    <t>block groups within 5 miles radius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</si>
  <si>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</si>
  <si>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</si>
  <si>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</si>
  <si>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</si>
  <si>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</si>
  <si>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</si>
  <si>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</si>
  <si>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</si>
  <si>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</si>
  <si>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</si>
  <si>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</si>
  <si>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</si>
  <si>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Data: 1/4th mile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</si>
  <si>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</si>
  <si>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</si>
  <si>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</si>
  <si>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</si>
  <si>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</si>
  <si>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</si>
  <si>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</si>
  <si>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Pavement Markings</t>
  </si>
  <si>
    <t>Non-Intersection related (Roadway Related)</t>
  </si>
  <si>
    <t>Roadway Related, Vehicle Movements/Manner of Collision</t>
  </si>
  <si>
    <t>Consolidated CRF</t>
  </si>
  <si>
    <t>Install Raised Median</t>
  </si>
  <si>
    <t>Part of Roadway No. 1 Involved, (Vehicle Movements/Manner
of Collision</t>
  </si>
  <si>
    <t>Install Edge Marking</t>
  </si>
  <si>
    <t>Roadway Related/Off road</t>
  </si>
  <si>
    <t>Liveable center index need</t>
  </si>
  <si>
    <t>FID</t>
  </si>
  <si>
    <t>Shape</t>
  </si>
  <si>
    <t>PROJ_ID</t>
  </si>
  <si>
    <t>PROJ_IDA</t>
  </si>
  <si>
    <t>HUMPHREY WAY</t>
  </si>
  <si>
    <t>26563-41836</t>
  </si>
  <si>
    <t>2045 B</t>
  </si>
  <si>
    <t>Humphrey Way</t>
  </si>
  <si>
    <t>Travel Time Index (TTI)</t>
  </si>
  <si>
    <t>2045 No Build</t>
  </si>
  <si>
    <t>2045 Build</t>
  </si>
  <si>
    <t>INPUTS</t>
  </si>
  <si>
    <t>Project Information</t>
  </si>
  <si>
    <t>Project Title: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</si>
  <si>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</si>
  <si>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</si>
  <si>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</si>
  <si>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</si>
  <si>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</si>
  <si>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</si>
  <si>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</si>
  <si>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</si>
  <si>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</si>
  <si>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</si>
  <si>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</si>
  <si>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</si>
  <si>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Non-Freeway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</si>
  <si>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</si>
  <si>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</si>
  <si>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</si>
  <si>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</si>
  <si>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</si>
  <si>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</si>
  <si>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</si>
  <si>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</si>
  <si>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</si>
  <si>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</si>
  <si>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</si>
  <si>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</si>
  <si>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</si>
  <si>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</si>
  <si>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</si>
  <si>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Construct Paved Shoulders (1 – 4 ft.)</t>
  </si>
  <si>
    <t>Add Through Lane</t>
  </si>
  <si>
    <t>Vehicle Movements/Manner of Collision</t>
  </si>
  <si>
    <t>Install Sidewalks</t>
  </si>
  <si>
    <t>Pedestrian, Cyclist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</si>
</sst>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#,##0.0"/>
    <numFmt numFmtId="168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2" fillId="0" borderId="0" xfId="0" applyFont="1"/>
    <xf numFmtId="0" fontId="2" fillId="2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7" borderId="1" xfId="0" applyFill="1" applyBorder="1"/>
    <xf numFmtId="0" fontId="0" fillId="0" borderId="2" xfId="0" applyBorder="1" applyAlignment="1">
      <alignment horizontal="center"/>
    </xf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0" applyNumberFormat="1"/>
    <xf numFmtId="0" fontId="2" fillId="0" borderId="4" xfId="0" applyFont="1" applyBorder="1"/>
    <xf numFmtId="0" fontId="2" fillId="0" borderId="5" xfId="0" applyFont="1" applyBorder="1"/>
    <xf numFmtId="0" fontId="2" fillId="9" borderId="0" xfId="0" applyFont="1" applyFill="1" applyAlignment="1">
      <alignment horizontal="center"/>
    </xf>
    <xf numFmtId="0" fontId="0" fillId="0" borderId="6" xfId="0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10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11" fillId="0" borderId="8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1" borderId="1" xfId="0" applyFill="1" applyBorder="1" applyAlignment="1" applyProtection="1">
      <alignment horizontal="left" vertical="center" wrapText="1"/>
      <protection locked="0"/>
    </xf>
    <xf numFmtId="0" fontId="0" fillId="11" borderId="1" xfId="0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11" borderId="1" xfId="0" applyFill="1" applyBorder="1" applyAlignment="1">
      <alignment horizontal="left" vertical="center"/>
    </xf>
    <xf numFmtId="3" fontId="0" fillId="11" borderId="1" xfId="0" applyNumberFormat="1" applyFill="1" applyBorder="1" applyAlignment="1" applyProtection="1">
      <alignment horizontal="left" vertical="center"/>
      <protection locked="0"/>
    </xf>
    <xf numFmtId="167" fontId="0" fillId="11" borderId="1" xfId="0" applyNumberFormat="1" applyFill="1" applyBorder="1" applyAlignment="1" applyProtection="1">
      <alignment horizontal="left" vertical="center"/>
      <protection locked="0"/>
    </xf>
    <xf numFmtId="0" fontId="0" fillId="11" borderId="1" xfId="0" applyFill="1" applyBorder="1" applyAlignment="1">
      <alignment horizontal="left" vertical="center" wrapText="1"/>
    </xf>
    <xf numFmtId="0" fontId="0" fillId="12" borderId="9" xfId="0" applyFill="1" applyBorder="1" applyAlignment="1">
      <alignment vertical="center"/>
    </xf>
    <xf numFmtId="0" fontId="0" fillId="12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10" fillId="8" borderId="1" xfId="0" applyFont="1" applyFill="1" applyBorder="1" applyAlignment="1">
      <alignment vertical="center"/>
    </xf>
    <xf numFmtId="168" fontId="0" fillId="5" borderId="1" xfId="0" applyNumberFormat="1" applyFill="1" applyBorder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43" fontId="0" fillId="5" borderId="1" xfId="2" applyFont="1" applyFill="1" applyBorder="1" applyAlignment="1" applyProtection="1">
      <alignment horizontal="left" vertical="center"/>
    </xf>
    <xf numFmtId="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/>
    <xf numFmtId="9" fontId="0" fillId="0" borderId="0" xfId="1" applyFont="1" applyFill="1" applyBorder="1"/>
    <xf numFmtId="2" fontId="0" fillId="0" borderId="0" xfId="0" applyNumberFormat="1" applyFill="1" applyBorder="1"/>
    <xf numFmtId="1" fontId="2" fillId="0" borderId="0" xfId="0" applyNumberFormat="1" applyFont="1" applyFill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left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166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Fill="1" applyBorder="1" applyAlignment="1">
      <alignment vertical="center"/>
    </xf>
    <xf numFmtId="10" fontId="0" fillId="0" borderId="0" xfId="1" applyNumberFormat="1" applyFont="1" applyFill="1" applyBorder="1"/>
    <xf numFmtId="0" fontId="4" fillId="0" borderId="0" xfId="0" applyFont="1" applyFill="1" applyBorder="1"/>
    <xf numFmtId="10" fontId="0" fillId="0" borderId="0" xfId="0" applyNumberFormat="1" applyFill="1" applyBorder="1"/>
    <xf numFmtId="0" fontId="0" fillId="0" borderId="0" xfId="0" applyFill="1" applyBorder="1" applyAlignment="1">
      <alignment wrapText="1"/>
    </xf>
    <xf numFmtId="1" fontId="0" fillId="0" borderId="0" xfId="0" applyNumberFormat="1" applyFill="1" applyBorder="1" applyAlignment="1">
      <alignment vertical="center"/>
    </xf>
    <xf numFmtId="0" fontId="2" fillId="13" borderId="0" xfId="0" applyFont="1" applyFill="1" applyAlignment="1">
      <alignment horizontal="center"/>
    </xf>
    <xf numFmtId="2" fontId="2" fillId="13" borderId="7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9" fontId="0" fillId="0" borderId="1" xfId="0" applyNumberForma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S24"/>
  <sheetViews>
    <sheetView workbookViewId="0">
      <selection activeCell="H23" sqref="H23"/>
    </sheetView>
  </sheetViews>
  <sheetFormatPr defaultRowHeight="15" x14ac:dyDescent="0.25"/>
  <sheetData>
    <row r="1" spans="1:45" x14ac:dyDescent="0.25">
      <c r="A1" s="3" t="s">
        <v>85</v>
      </c>
      <c r="B1" s="30" t="s">
        <v>86</v>
      </c>
      <c r="C1" s="4"/>
      <c r="D1" s="4"/>
      <c r="E1" s="5"/>
      <c r="F1" s="5"/>
      <c r="G1" s="5"/>
      <c r="H1" s="5"/>
    </row>
    <row r="2" spans="1:45" x14ac:dyDescent="0.25">
      <c r="A2" s="2"/>
    </row>
    <row r="3" spans="1:45" x14ac:dyDescent="0.25">
      <c r="A3" s="1" t="s">
        <v>79</v>
      </c>
      <c r="B3" s="1" t="s">
        <v>80</v>
      </c>
      <c r="C3" s="1" t="s">
        <v>0</v>
      </c>
      <c r="D3" s="1" t="s">
        <v>81</v>
      </c>
      <c r="E3" s="1" t="s">
        <v>82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13</v>
      </c>
      <c r="S3" s="1" t="s">
        <v>14</v>
      </c>
      <c r="T3" s="1" t="s">
        <v>15</v>
      </c>
      <c r="U3" s="1" t="s">
        <v>16</v>
      </c>
      <c r="V3" s="1" t="s">
        <v>17</v>
      </c>
      <c r="W3" s="1" t="s">
        <v>18</v>
      </c>
      <c r="X3" s="1" t="s">
        <v>19</v>
      </c>
      <c r="Y3" s="1" t="s">
        <v>20</v>
      </c>
      <c r="Z3" s="1" t="s">
        <v>21</v>
      </c>
      <c r="AA3" s="1" t="s">
        <v>22</v>
      </c>
      <c r="AB3" s="1" t="s">
        <v>23</v>
      </c>
      <c r="AC3" s="1" t="s">
        <v>24</v>
      </c>
      <c r="AD3" s="1" t="s">
        <v>25</v>
      </c>
      <c r="AE3" s="1" t="s">
        <v>26</v>
      </c>
      <c r="AF3" s="1" t="s">
        <v>27</v>
      </c>
      <c r="AG3" s="1" t="s">
        <v>28</v>
      </c>
      <c r="AH3" s="1" t="s">
        <v>29</v>
      </c>
      <c r="AI3" s="1" t="s">
        <v>30</v>
      </c>
      <c r="AJ3" s="1" t="s">
        <v>31</v>
      </c>
      <c r="AK3" s="1" t="s">
        <v>32</v>
      </c>
      <c r="AL3" s="1" t="s">
        <v>33</v>
      </c>
      <c r="AM3" s="1" t="s">
        <v>34</v>
      </c>
      <c r="AN3" s="1" t="s">
        <v>35</v>
      </c>
      <c r="AO3" s="1" t="s">
        <v>36</v>
      </c>
      <c r="AP3" s="1" t="s">
        <v>37</v>
      </c>
      <c r="AQ3" s="1"/>
      <c r="AR3" s="1"/>
      <c r="AS3" s="1"/>
    </row>
    <row r="4" spans="1:45" x14ac:dyDescent="0.25">
      <c r="A4" s="1">
        <v>45894</v>
      </c>
      <c r="B4" s="1" t="s">
        <v>38</v>
      </c>
      <c r="C4" s="1" t="s">
        <v>83</v>
      </c>
      <c r="D4" s="1">
        <v>0</v>
      </c>
      <c r="E4" s="1">
        <v>0</v>
      </c>
      <c r="F4" s="1" t="s">
        <v>84</v>
      </c>
      <c r="G4" s="1">
        <v>26563</v>
      </c>
      <c r="H4" s="1">
        <v>41836</v>
      </c>
      <c r="I4" s="1">
        <v>2</v>
      </c>
      <c r="J4" s="1">
        <v>0.72399999999999998</v>
      </c>
      <c r="K4" s="1">
        <v>16</v>
      </c>
      <c r="L4" s="1">
        <v>5</v>
      </c>
      <c r="M4" s="1">
        <v>31752</v>
      </c>
      <c r="N4" s="1">
        <v>55.61</v>
      </c>
      <c r="O4" s="1">
        <v>0.78115000000000001</v>
      </c>
      <c r="P4" s="1">
        <v>59</v>
      </c>
      <c r="Q4" s="1">
        <v>229.96520000000001</v>
      </c>
      <c r="R4" s="1">
        <v>0.81964000000000004</v>
      </c>
      <c r="S4" s="1">
        <v>4.3459999999999999E-2</v>
      </c>
      <c r="T4" s="6">
        <v>229.96520000000001</v>
      </c>
      <c r="U4" s="1">
        <v>55.55</v>
      </c>
      <c r="V4" s="1">
        <v>0.78200000000000003</v>
      </c>
      <c r="W4" s="1">
        <v>176.3117</v>
      </c>
      <c r="X4" s="1">
        <v>0.81962000000000002</v>
      </c>
      <c r="Y4" s="1">
        <v>2.2210000000000001E-2</v>
      </c>
      <c r="Z4" s="6">
        <v>176.3117</v>
      </c>
      <c r="AA4" s="1">
        <v>55.59</v>
      </c>
      <c r="AB4" s="1">
        <v>0.78144000000000002</v>
      </c>
      <c r="AC4" s="1">
        <v>41.561399999999999</v>
      </c>
      <c r="AD4" s="1">
        <v>0.81962000000000002</v>
      </c>
      <c r="AE4" s="1">
        <v>1.047E-2</v>
      </c>
      <c r="AF4" s="6">
        <v>41.561399999999999</v>
      </c>
      <c r="AG4" s="1">
        <v>55.6</v>
      </c>
      <c r="AH4" s="1">
        <v>0.78129000000000004</v>
      </c>
      <c r="AI4" s="1">
        <v>587.33960000000002</v>
      </c>
      <c r="AJ4" s="1">
        <v>425.23385999999999</v>
      </c>
      <c r="AK4" s="1">
        <v>0.54120000000000001</v>
      </c>
      <c r="AL4" s="1">
        <v>2.2962699999999998</v>
      </c>
      <c r="AM4" s="1">
        <v>2.9972099999999999</v>
      </c>
      <c r="AN4" s="1">
        <v>1.8162</v>
      </c>
      <c r="AO4" s="1">
        <v>7.6508700000000003</v>
      </c>
      <c r="AP4" s="1">
        <v>587.33960000000002</v>
      </c>
      <c r="AQ4" s="1"/>
      <c r="AR4" s="1"/>
      <c r="AS4" s="1"/>
    </row>
    <row r="6" spans="1:45" x14ac:dyDescent="0.25">
      <c r="A6" s="9"/>
      <c r="B6" s="29"/>
    </row>
    <row r="11" spans="1:45" x14ac:dyDescent="0.25">
      <c r="A11" s="9"/>
      <c r="B11" s="29"/>
    </row>
    <row r="19" spans="1:2" x14ac:dyDescent="0.25">
      <c r="A19" s="9"/>
      <c r="B19" s="29"/>
    </row>
    <row r="20" spans="1:2" x14ac:dyDescent="0.25">
      <c r="A20" s="2"/>
    </row>
    <row r="24" spans="1:2" x14ac:dyDescent="0.25">
      <c r="A24" s="9"/>
      <c r="B24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workbookViewId="0">
      <selection activeCell="F11" sqref="F11"/>
    </sheetView>
  </sheetViews>
  <sheetFormatPr defaultRowHeight="15" x14ac:dyDescent="0.25"/>
  <cols>
    <col min="1" max="1" width="27.5703125" customWidth="1"/>
    <col min="2" max="2" width="14.5703125" bestFit="1" customWidth="1"/>
    <col min="3" max="3" width="15.42578125" bestFit="1" customWidth="1"/>
    <col min="4" max="4" width="9.5703125" bestFit="1" customWidth="1"/>
    <col min="5" max="5" width="12.5703125" bestFit="1" customWidth="1"/>
    <col min="6" max="6" width="10" bestFit="1" customWidth="1"/>
    <col min="7" max="7" width="9.85546875" bestFit="1" customWidth="1"/>
    <col min="10" max="10" width="16.28515625" bestFit="1" customWidth="1"/>
    <col min="11" max="11" width="15.7109375" customWidth="1"/>
    <col min="12" max="12" width="11.85546875" bestFit="1" customWidth="1"/>
    <col min="14" max="14" width="15" bestFit="1" customWidth="1"/>
    <col min="15" max="15" width="11.5703125" customWidth="1"/>
    <col min="16" max="16" width="15" bestFit="1" customWidth="1"/>
    <col min="18" max="18" width="3.28515625" customWidth="1"/>
    <col min="19" max="19" width="15" bestFit="1" customWidth="1"/>
    <col min="20" max="20" width="11.140625" customWidth="1"/>
    <col min="21" max="21" width="17.140625" customWidth="1"/>
    <col min="22" max="22" width="11" bestFit="1" customWidth="1"/>
    <col min="23" max="23" width="21.7109375" bestFit="1" customWidth="1"/>
  </cols>
  <sheetData>
    <row r="1" spans="1:24" x14ac:dyDescent="0.25">
      <c r="A1" s="61" t="s">
        <v>87</v>
      </c>
      <c r="B1" s="61"/>
      <c r="C1" s="61"/>
      <c r="D1" s="61"/>
      <c r="E1" s="65"/>
      <c r="F1" s="65"/>
      <c r="G1" s="65"/>
      <c r="H1" s="65"/>
      <c r="I1" s="65"/>
      <c r="J1" s="65"/>
      <c r="K1" s="66"/>
      <c r="L1" s="66"/>
      <c r="M1" s="65"/>
      <c r="N1" s="80"/>
      <c r="O1" s="80"/>
      <c r="P1" s="80"/>
      <c r="Q1" s="80"/>
      <c r="R1" s="73"/>
      <c r="S1" s="80"/>
      <c r="T1" s="80"/>
      <c r="U1" s="80"/>
      <c r="V1" s="80"/>
      <c r="W1" s="80"/>
      <c r="X1" s="80"/>
    </row>
    <row r="2" spans="1:24" x14ac:dyDescent="0.25">
      <c r="A2" s="62" t="s">
        <v>88</v>
      </c>
      <c r="B2" s="63"/>
      <c r="C2" s="91" t="s">
        <v>89</v>
      </c>
      <c r="D2" s="91"/>
      <c r="E2" s="65"/>
      <c r="F2" s="65"/>
      <c r="G2" s="65"/>
      <c r="H2" s="65"/>
      <c r="I2" s="65"/>
      <c r="J2" s="65"/>
      <c r="K2" s="65"/>
      <c r="L2" s="68"/>
      <c r="M2" s="65"/>
      <c r="N2" s="80"/>
      <c r="O2" s="80"/>
      <c r="P2" s="80"/>
      <c r="Q2" s="80"/>
      <c r="R2" s="73"/>
      <c r="S2" s="72"/>
      <c r="T2" s="72"/>
      <c r="U2" s="80"/>
      <c r="V2" s="80"/>
      <c r="W2" s="65"/>
      <c r="X2" s="65"/>
    </row>
    <row r="3" spans="1:24" ht="18" x14ac:dyDescent="0.35">
      <c r="A3" s="1" t="s">
        <v>43</v>
      </c>
      <c r="B3" s="7">
        <v>0</v>
      </c>
      <c r="C3" s="1" t="s">
        <v>43</v>
      </c>
      <c r="D3" s="7">
        <f>MIN(TDM!U4,TDM!AA4,TDM!AG4)</f>
        <v>55.55</v>
      </c>
      <c r="E3" s="65"/>
      <c r="F3" s="65"/>
      <c r="G3" s="68"/>
      <c r="H3" s="65"/>
      <c r="I3" s="65"/>
      <c r="J3" s="65"/>
      <c r="K3" s="65"/>
      <c r="L3" s="68"/>
      <c r="M3" s="65"/>
      <c r="N3" s="65"/>
      <c r="O3" s="67"/>
      <c r="P3" s="65"/>
      <c r="Q3" s="67"/>
      <c r="R3" s="67"/>
      <c r="S3" s="65"/>
      <c r="T3" s="67"/>
      <c r="U3" s="65"/>
      <c r="V3" s="65"/>
      <c r="W3" s="65"/>
      <c r="X3" s="65"/>
    </row>
    <row r="4" spans="1:24" x14ac:dyDescent="0.25">
      <c r="A4" s="1" t="s">
        <v>42</v>
      </c>
      <c r="B4" s="16">
        <v>0</v>
      </c>
      <c r="C4" s="1" t="s">
        <v>42</v>
      </c>
      <c r="D4" s="16">
        <f>TDM!J4</f>
        <v>0.72399999999999998</v>
      </c>
      <c r="E4" s="65"/>
      <c r="F4" s="65"/>
      <c r="G4" s="68"/>
      <c r="H4" s="65"/>
      <c r="I4" s="65"/>
      <c r="J4" s="65"/>
      <c r="K4" s="65"/>
      <c r="L4" s="69"/>
      <c r="M4" s="65"/>
      <c r="N4" s="65"/>
      <c r="O4" s="93"/>
      <c r="P4" s="65"/>
      <c r="Q4" s="93"/>
      <c r="R4" s="93"/>
      <c r="S4" s="65"/>
      <c r="T4" s="93"/>
      <c r="U4" s="65"/>
      <c r="V4" s="65"/>
      <c r="W4" s="65"/>
      <c r="X4" s="65"/>
    </row>
    <row r="5" spans="1:24" ht="18" x14ac:dyDescent="0.35">
      <c r="A5" s="1" t="s">
        <v>39</v>
      </c>
      <c r="B5" s="17" t="e">
        <f>B4/B3</f>
        <v>#DIV/0!</v>
      </c>
      <c r="C5" s="1" t="s">
        <v>39</v>
      </c>
      <c r="D5" s="17">
        <f>D4/D3</f>
        <v>1.3033303330333033E-2</v>
      </c>
      <c r="E5" s="68"/>
      <c r="F5" s="68"/>
      <c r="G5" s="68"/>
      <c r="H5" s="65"/>
      <c r="I5" s="70"/>
      <c r="J5" s="65"/>
      <c r="K5" s="65"/>
      <c r="L5" s="65"/>
      <c r="M5" s="65"/>
      <c r="N5" s="65"/>
      <c r="O5" s="94"/>
      <c r="P5" s="65"/>
      <c r="Q5" s="94"/>
      <c r="R5" s="94"/>
      <c r="S5" s="65"/>
      <c r="T5" s="94"/>
      <c r="U5" s="65"/>
      <c r="V5" s="94"/>
      <c r="W5" s="65"/>
      <c r="X5" s="94"/>
    </row>
    <row r="6" spans="1:24" ht="18" x14ac:dyDescent="0.35">
      <c r="A6" s="1" t="s">
        <v>44</v>
      </c>
      <c r="B6" s="7">
        <v>0</v>
      </c>
      <c r="C6" s="1" t="s">
        <v>44</v>
      </c>
      <c r="D6" s="7">
        <f>TDM!P4</f>
        <v>59</v>
      </c>
      <c r="E6" s="68"/>
      <c r="F6" s="68"/>
      <c r="G6" s="68"/>
      <c r="H6" s="65"/>
      <c r="I6" s="70"/>
      <c r="J6" s="65"/>
      <c r="K6" s="65"/>
      <c r="L6" s="65"/>
      <c r="M6" s="65"/>
      <c r="N6" s="65"/>
      <c r="O6" s="67"/>
      <c r="P6" s="65"/>
      <c r="Q6" s="67"/>
      <c r="R6" s="67"/>
      <c r="S6" s="65"/>
      <c r="T6" s="67"/>
      <c r="U6" s="65"/>
      <c r="V6" s="65"/>
      <c r="W6" s="65"/>
      <c r="X6" s="65"/>
    </row>
    <row r="7" spans="1:24" ht="18" x14ac:dyDescent="0.35">
      <c r="A7" s="1" t="s">
        <v>40</v>
      </c>
      <c r="B7" s="17" t="e">
        <f>B4/B6</f>
        <v>#DIV/0!</v>
      </c>
      <c r="C7" s="1" t="s">
        <v>40</v>
      </c>
      <c r="D7" s="17">
        <f>D4/D6</f>
        <v>1.2271186440677966E-2</v>
      </c>
      <c r="E7" s="68"/>
      <c r="F7" s="68"/>
      <c r="G7" s="68"/>
      <c r="H7" s="65"/>
      <c r="I7" s="65"/>
      <c r="J7" s="65"/>
      <c r="K7" s="65"/>
      <c r="L7" s="65"/>
      <c r="M7" s="65"/>
      <c r="N7" s="65"/>
      <c r="O7" s="94"/>
      <c r="P7" s="65"/>
      <c r="Q7" s="94"/>
      <c r="R7" s="94"/>
      <c r="S7" s="65"/>
      <c r="T7" s="94"/>
      <c r="U7" s="65"/>
      <c r="V7" s="94"/>
      <c r="W7" s="65"/>
      <c r="X7" s="94"/>
    </row>
    <row r="8" spans="1:24" ht="15.75" thickBot="1" x14ac:dyDescent="0.3">
      <c r="A8" s="15" t="s">
        <v>41</v>
      </c>
      <c r="B8" s="18" t="e">
        <f>B5/B7</f>
        <v>#DIV/0!</v>
      </c>
      <c r="C8" s="15" t="s">
        <v>41</v>
      </c>
      <c r="D8" s="92">
        <f>D5/D7</f>
        <v>1.0621062106210621</v>
      </c>
      <c r="E8" s="65"/>
      <c r="F8" s="65"/>
      <c r="G8" s="71"/>
      <c r="H8" s="65"/>
      <c r="I8" s="65"/>
      <c r="J8" s="65"/>
      <c r="K8" s="65"/>
      <c r="L8" s="65"/>
      <c r="M8" s="65"/>
      <c r="N8" s="65"/>
      <c r="O8" s="95"/>
      <c r="P8" s="65"/>
      <c r="Q8" s="95"/>
      <c r="R8" s="95"/>
      <c r="S8" s="65"/>
      <c r="T8" s="95"/>
      <c r="U8" s="65"/>
      <c r="V8" s="95"/>
      <c r="W8" s="65"/>
      <c r="X8" s="95"/>
    </row>
    <row r="9" spans="1:24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8"/>
      <c r="P9" s="65"/>
      <c r="Q9" s="68"/>
      <c r="R9" s="68"/>
      <c r="S9" s="65"/>
      <c r="T9" s="68"/>
      <c r="U9" s="65"/>
      <c r="V9" s="68"/>
      <c r="W9" s="65"/>
      <c r="X9" s="68"/>
    </row>
    <row r="10" spans="1:24" x14ac:dyDescent="0.25">
      <c r="A10" s="72"/>
      <c r="B10" s="72"/>
      <c r="C10" s="72"/>
      <c r="D10" s="72"/>
      <c r="E10" s="72"/>
      <c r="F10" s="72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8"/>
      <c r="R10" s="68"/>
      <c r="S10" s="65"/>
      <c r="T10" s="65"/>
      <c r="U10" s="65"/>
      <c r="V10" s="65"/>
      <c r="W10" s="65"/>
      <c r="X10" s="68"/>
    </row>
    <row r="11" spans="1:24" x14ac:dyDescent="0.25">
      <c r="A11" s="73"/>
      <c r="B11" s="73"/>
      <c r="C11" s="74"/>
      <c r="D11" s="74"/>
      <c r="E11" s="74"/>
      <c r="F11" s="7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8"/>
      <c r="R11" s="68"/>
      <c r="S11" s="65"/>
      <c r="T11" s="68"/>
      <c r="U11" s="65"/>
      <c r="V11" s="65"/>
      <c r="W11" s="65"/>
      <c r="X11" s="68"/>
    </row>
    <row r="12" spans="1:24" x14ac:dyDescent="0.25">
      <c r="A12" s="65"/>
      <c r="B12" s="67"/>
      <c r="C12" s="65"/>
      <c r="D12" s="68"/>
      <c r="E12" s="65"/>
      <c r="F12" s="68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84"/>
      <c r="R12" s="84"/>
      <c r="S12" s="65"/>
      <c r="T12" s="68"/>
      <c r="U12" s="65"/>
      <c r="V12" s="68"/>
      <c r="W12" s="65"/>
      <c r="X12" s="68"/>
    </row>
    <row r="13" spans="1:24" x14ac:dyDescent="0.25">
      <c r="A13" s="65"/>
      <c r="B13" s="68"/>
      <c r="C13" s="65"/>
      <c r="D13" s="70"/>
      <c r="E13" s="65"/>
      <c r="F13" s="70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8"/>
      <c r="R13" s="68"/>
      <c r="S13" s="65"/>
      <c r="T13" s="68"/>
      <c r="U13" s="65"/>
      <c r="V13" s="68"/>
      <c r="W13" s="65"/>
      <c r="X13" s="68"/>
    </row>
    <row r="14" spans="1:24" x14ac:dyDescent="0.25">
      <c r="A14" s="65"/>
      <c r="B14" s="65"/>
      <c r="C14" s="65"/>
      <c r="D14" s="68"/>
      <c r="E14" s="65"/>
      <c r="F14" s="70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8"/>
      <c r="R14" s="65"/>
      <c r="S14" s="65"/>
      <c r="T14" s="68"/>
      <c r="U14" s="65"/>
      <c r="V14" s="68"/>
      <c r="W14" s="65"/>
      <c r="X14" s="68"/>
    </row>
    <row r="15" spans="1:24" x14ac:dyDescent="0.25">
      <c r="A15" s="65"/>
      <c r="B15" s="65"/>
      <c r="C15" s="65"/>
      <c r="D15" s="68"/>
      <c r="E15" s="65"/>
      <c r="F15" s="70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8"/>
      <c r="R15" s="68"/>
      <c r="S15" s="65"/>
      <c r="T15" s="65"/>
      <c r="U15" s="65"/>
      <c r="V15" s="68"/>
      <c r="W15" s="65"/>
      <c r="X15" s="65"/>
    </row>
    <row r="16" spans="1:24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</row>
    <row r="17" spans="1:14" x14ac:dyDescent="0.25">
      <c r="A17" s="73"/>
      <c r="B17" s="73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8"/>
      <c r="N17" s="8"/>
    </row>
    <row r="18" spans="1:14" x14ac:dyDescent="0.25">
      <c r="A18" s="67"/>
      <c r="B18" s="75"/>
      <c r="C18" s="76"/>
      <c r="D18" s="76"/>
      <c r="E18" s="65"/>
      <c r="F18" s="65"/>
      <c r="G18" s="77"/>
      <c r="H18" s="65"/>
      <c r="I18" s="78"/>
      <c r="J18" s="65"/>
      <c r="K18" s="65"/>
      <c r="L18" s="76"/>
      <c r="M18" s="68"/>
      <c r="N18" s="8"/>
    </row>
    <row r="19" spans="1:14" x14ac:dyDescent="0.25">
      <c r="A19" s="67"/>
      <c r="B19" s="75"/>
      <c r="C19" s="76"/>
      <c r="D19" s="76"/>
      <c r="E19" s="65"/>
      <c r="F19" s="65"/>
      <c r="G19" s="65"/>
      <c r="H19" s="66"/>
      <c r="I19" s="65"/>
      <c r="J19" s="65"/>
      <c r="K19" s="65"/>
      <c r="L19" s="76"/>
      <c r="M19" s="65"/>
    </row>
    <row r="20" spans="1:14" x14ac:dyDescent="0.25">
      <c r="A20" s="67"/>
      <c r="B20" s="7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4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4" x14ac:dyDescent="0.25">
      <c r="A22" s="76"/>
      <c r="B22" s="79"/>
      <c r="C22" s="80"/>
      <c r="D22" s="80"/>
      <c r="E22" s="80"/>
      <c r="F22" s="80"/>
      <c r="G22" s="80"/>
      <c r="H22" s="65"/>
      <c r="I22" s="65"/>
      <c r="J22" s="80"/>
      <c r="K22" s="80"/>
      <c r="L22" s="80"/>
      <c r="M22" s="65"/>
    </row>
    <row r="23" spans="1:14" x14ac:dyDescent="0.25">
      <c r="A23" s="76"/>
      <c r="B23" s="79"/>
      <c r="C23" s="65"/>
      <c r="D23" s="65"/>
      <c r="E23" s="81"/>
      <c r="F23" s="82"/>
      <c r="G23" s="76"/>
      <c r="H23" s="65"/>
      <c r="I23" s="65"/>
      <c r="J23" s="65"/>
      <c r="K23" s="65"/>
      <c r="L23" s="65"/>
      <c r="M23" s="65"/>
    </row>
    <row r="24" spans="1:14" x14ac:dyDescent="0.25">
      <c r="A24" s="76"/>
      <c r="B24" s="79"/>
      <c r="C24" s="67"/>
      <c r="D24" s="79"/>
      <c r="E24" s="65"/>
      <c r="F24" s="67"/>
      <c r="G24" s="65"/>
      <c r="H24" s="65"/>
      <c r="I24" s="65"/>
      <c r="J24" s="65"/>
      <c r="K24" s="68"/>
      <c r="L24" s="65"/>
      <c r="M24" s="65"/>
    </row>
    <row r="25" spans="1:14" x14ac:dyDescent="0.25">
      <c r="A25" s="76"/>
      <c r="B25" s="79"/>
      <c r="C25" s="67"/>
      <c r="D25" s="79"/>
      <c r="E25" s="83"/>
      <c r="F25" s="67"/>
      <c r="G25" s="65"/>
      <c r="H25" s="65"/>
      <c r="I25" s="65"/>
      <c r="J25" s="65"/>
      <c r="K25" s="84"/>
      <c r="L25" s="65"/>
      <c r="M25" s="65"/>
    </row>
    <row r="26" spans="1:14" x14ac:dyDescent="0.25">
      <c r="A26" s="76"/>
      <c r="B26" s="79"/>
      <c r="C26" s="67"/>
      <c r="D26" s="67"/>
      <c r="E26" s="85"/>
      <c r="F26" s="85"/>
      <c r="G26" s="85"/>
      <c r="H26" s="65"/>
      <c r="I26" s="65"/>
      <c r="J26" s="65"/>
      <c r="K26" s="68"/>
      <c r="L26" s="65"/>
      <c r="M26" s="65"/>
    </row>
    <row r="27" spans="1:14" x14ac:dyDescent="0.25">
      <c r="A27" s="65"/>
      <c r="B27" s="68"/>
      <c r="C27" s="67"/>
      <c r="D27" s="67"/>
      <c r="E27" s="85"/>
      <c r="F27" s="85"/>
      <c r="G27" s="85"/>
      <c r="H27" s="65"/>
      <c r="I27" s="65"/>
      <c r="J27" s="65"/>
      <c r="K27" s="68"/>
      <c r="L27" s="65"/>
      <c r="M27" s="65"/>
    </row>
    <row r="28" spans="1:14" x14ac:dyDescent="0.2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14" x14ac:dyDescent="0.25">
      <c r="A29" s="73"/>
      <c r="B29" s="73"/>
      <c r="C29" s="73"/>
      <c r="D29" s="73"/>
      <c r="E29" s="73"/>
      <c r="F29" s="73"/>
      <c r="G29" s="65"/>
      <c r="H29" s="65"/>
      <c r="I29" s="65"/>
      <c r="J29" s="65"/>
      <c r="K29" s="68"/>
      <c r="L29" s="65"/>
      <c r="M29" s="65"/>
    </row>
    <row r="30" spans="1:14" x14ac:dyDescent="0.25">
      <c r="A30" s="73"/>
      <c r="B30" s="73"/>
      <c r="C30" s="73"/>
      <c r="D30" s="73"/>
      <c r="E30" s="73"/>
      <c r="F30" s="73"/>
      <c r="G30" s="65"/>
      <c r="H30" s="65"/>
      <c r="I30" s="65"/>
      <c r="J30" s="65"/>
      <c r="K30" s="65"/>
      <c r="L30" s="65"/>
      <c r="M30" s="65"/>
    </row>
    <row r="31" spans="1:14" x14ac:dyDescent="0.25">
      <c r="A31" s="73"/>
      <c r="B31" s="66"/>
      <c r="C31" s="66"/>
      <c r="D31" s="66"/>
      <c r="E31" s="66"/>
      <c r="F31" s="70"/>
      <c r="G31" s="65"/>
      <c r="H31" s="65"/>
      <c r="I31" s="65"/>
      <c r="J31" s="73"/>
      <c r="K31" s="73"/>
      <c r="L31" s="65"/>
      <c r="M31" s="65"/>
    </row>
    <row r="32" spans="1:14" x14ac:dyDescent="0.25">
      <c r="A32" s="76"/>
      <c r="B32" s="65"/>
      <c r="C32" s="65"/>
      <c r="D32" s="65"/>
      <c r="E32" s="86"/>
      <c r="F32" s="70"/>
      <c r="G32" s="65"/>
      <c r="H32" s="65"/>
      <c r="I32" s="65"/>
      <c r="J32" s="65"/>
      <c r="K32" s="65"/>
      <c r="L32" s="65"/>
      <c r="M32" s="65"/>
    </row>
    <row r="33" spans="1:13" x14ac:dyDescent="0.25">
      <c r="A33" s="76"/>
      <c r="B33" s="65"/>
      <c r="C33" s="65"/>
      <c r="D33" s="65"/>
      <c r="E33" s="86"/>
      <c r="F33" s="70"/>
      <c r="G33" s="65"/>
      <c r="H33" s="65"/>
      <c r="I33" s="65"/>
      <c r="J33" s="87"/>
      <c r="K33" s="65"/>
      <c r="L33" s="65"/>
      <c r="M33" s="65"/>
    </row>
    <row r="34" spans="1:13" x14ac:dyDescent="0.25">
      <c r="A34" s="76"/>
      <c r="B34" s="65"/>
      <c r="C34" s="65"/>
      <c r="D34" s="65"/>
      <c r="E34" s="86"/>
      <c r="F34" s="70"/>
      <c r="G34" s="65"/>
      <c r="H34" s="65"/>
      <c r="I34" s="65"/>
      <c r="J34" s="65"/>
      <c r="K34" s="65"/>
      <c r="L34" s="65"/>
      <c r="M34" s="65"/>
    </row>
    <row r="35" spans="1:13" x14ac:dyDescent="0.25">
      <c r="A35" s="67"/>
      <c r="B35" s="67"/>
      <c r="C35" s="67"/>
      <c r="D35" s="67"/>
      <c r="E35" s="88"/>
      <c r="F35" s="70"/>
      <c r="G35" s="65"/>
      <c r="H35" s="65"/>
      <c r="I35" s="65"/>
      <c r="J35" s="65"/>
      <c r="K35" s="65"/>
      <c r="L35" s="65"/>
      <c r="M35" s="65"/>
    </row>
    <row r="36" spans="1:13" x14ac:dyDescent="0.25">
      <c r="A36" s="65"/>
      <c r="B36" s="65"/>
      <c r="C36" s="65"/>
      <c r="D36" s="65"/>
      <c r="E36" s="65"/>
      <c r="F36" s="70"/>
      <c r="G36" s="65"/>
      <c r="H36" s="65"/>
      <c r="I36" s="65"/>
      <c r="J36" s="65"/>
      <c r="K36" s="65"/>
      <c r="L36" s="65"/>
      <c r="M36" s="65"/>
    </row>
    <row r="37" spans="1:13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x14ac:dyDescent="0.25">
      <c r="A38" s="80"/>
      <c r="B38" s="80"/>
      <c r="C38" s="80"/>
      <c r="D38" s="80"/>
      <c r="E38" s="80"/>
      <c r="F38" s="80"/>
      <c r="G38" s="80"/>
      <c r="H38" s="66"/>
      <c r="I38" s="66"/>
      <c r="J38" s="66"/>
      <c r="K38" s="66"/>
      <c r="L38" s="65"/>
      <c r="M38" s="65"/>
    </row>
    <row r="39" spans="1:13" x14ac:dyDescent="0.25">
      <c r="A39" s="74"/>
      <c r="B39" s="74"/>
      <c r="C39" s="74"/>
      <c r="D39" s="81"/>
      <c r="E39" s="81"/>
      <c r="F39" s="81"/>
      <c r="G39" s="81"/>
      <c r="H39" s="81"/>
      <c r="I39" s="81"/>
      <c r="J39" s="65"/>
      <c r="K39" s="65"/>
      <c r="L39" s="65"/>
      <c r="M39" s="65"/>
    </row>
    <row r="40" spans="1:13" x14ac:dyDescent="0.25">
      <c r="A40" s="89"/>
      <c r="B40" s="65"/>
      <c r="C40" s="65"/>
      <c r="D40" s="68"/>
      <c r="E40" s="68"/>
      <c r="F40" s="90"/>
      <c r="G40" s="75"/>
      <c r="H40" s="65"/>
      <c r="I40" s="65"/>
      <c r="J40" s="65"/>
      <c r="K40" s="65"/>
      <c r="L40" s="65"/>
      <c r="M40" s="65"/>
    </row>
    <row r="41" spans="1:13" x14ac:dyDescent="0.25">
      <c r="A41" s="89"/>
      <c r="B41" s="65"/>
      <c r="C41" s="65"/>
      <c r="D41" s="68"/>
      <c r="E41" s="68"/>
      <c r="F41" s="90"/>
      <c r="G41" s="75"/>
      <c r="H41" s="86"/>
      <c r="I41" s="86"/>
      <c r="J41" s="65"/>
      <c r="K41" s="65"/>
      <c r="L41" s="65"/>
      <c r="M41" s="65"/>
    </row>
    <row r="42" spans="1:13" x14ac:dyDescent="0.25">
      <c r="A42" s="89"/>
      <c r="B42" s="65"/>
      <c r="C42" s="65"/>
      <c r="D42" s="65"/>
      <c r="E42" s="70"/>
      <c r="F42" s="68"/>
      <c r="G42" s="76"/>
      <c r="H42" s="65"/>
      <c r="I42" s="68"/>
      <c r="J42" s="68"/>
      <c r="K42" s="65"/>
      <c r="L42" s="65"/>
      <c r="M42" s="65"/>
    </row>
    <row r="43" spans="1:13" x14ac:dyDescent="0.25">
      <c r="A43" s="89"/>
      <c r="B43" s="65"/>
      <c r="C43" s="65"/>
      <c r="D43" s="65"/>
      <c r="E43" s="68"/>
      <c r="F43" s="65"/>
      <c r="G43" s="65"/>
      <c r="H43" s="65"/>
      <c r="I43" s="65"/>
      <c r="J43" s="68"/>
      <c r="K43" s="82"/>
      <c r="L43" s="65"/>
      <c r="M43" s="65"/>
    </row>
    <row r="45" spans="1:13" x14ac:dyDescent="0.25">
      <c r="E45" s="28"/>
    </row>
    <row r="46" spans="1:13" x14ac:dyDescent="0.25">
      <c r="E46" s="8"/>
    </row>
    <row r="47" spans="1:13" x14ac:dyDescent="0.25">
      <c r="E47" s="8"/>
    </row>
    <row r="48" spans="1:13" x14ac:dyDescent="0.25">
      <c r="E48" s="8"/>
    </row>
    <row r="49" spans="3:5" x14ac:dyDescent="0.25">
      <c r="E49" s="8"/>
    </row>
    <row r="50" spans="3:5" x14ac:dyDescent="0.25">
      <c r="E50" s="8"/>
    </row>
    <row r="51" spans="3:5" x14ac:dyDescent="0.25">
      <c r="E51" s="8"/>
    </row>
    <row r="52" spans="3:5" x14ac:dyDescent="0.25">
      <c r="C52" s="60"/>
      <c r="E52" s="8"/>
    </row>
    <row r="53" spans="3:5" x14ac:dyDescent="0.25">
      <c r="C53" s="60"/>
      <c r="E53" s="8"/>
    </row>
    <row r="54" spans="3:5" x14ac:dyDescent="0.25">
      <c r="C54" s="60"/>
      <c r="E54" s="8"/>
    </row>
    <row r="55" spans="3:5" x14ac:dyDescent="0.25">
      <c r="C55" s="60"/>
      <c r="E55" s="8"/>
    </row>
    <row r="56" spans="3:5" x14ac:dyDescent="0.25">
      <c r="C56" s="60"/>
      <c r="E56" s="8"/>
    </row>
    <row r="57" spans="3:5" x14ac:dyDescent="0.25">
      <c r="C57" s="60"/>
      <c r="E57" s="8"/>
    </row>
  </sheetData>
  <mergeCells count="4">
    <mergeCell ref="C52:C57"/>
    <mergeCell ref="A1:D1"/>
    <mergeCell ref="A2:B2"/>
    <mergeCell ref="C2:D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18580-C71D-4E83-A4CC-785BCD7AAD9A}">
  <dimension ref="A1:J39"/>
  <sheetViews>
    <sheetView workbookViewId="0">
      <selection activeCell="J21" sqref="J21"/>
    </sheetView>
  </sheetViews>
  <sheetFormatPr defaultRowHeight="15" x14ac:dyDescent="0.25"/>
  <cols>
    <col min="2" max="2" width="57" customWidth="1"/>
    <col min="3" max="3" width="16" customWidth="1"/>
    <col min="4" max="4" width="5.28515625" customWidth="1"/>
    <col min="5" max="5" width="5.7109375" customWidth="1"/>
  </cols>
  <sheetData>
    <row r="1" spans="1:10" x14ac:dyDescent="0.25">
      <c r="A1" s="27"/>
      <c r="B1" s="27"/>
      <c r="C1" s="31"/>
      <c r="D1" s="27"/>
      <c r="E1" s="27"/>
      <c r="F1" s="27"/>
      <c r="G1" s="27"/>
      <c r="H1" s="27"/>
      <c r="I1" s="27"/>
      <c r="J1" s="27"/>
    </row>
    <row r="2" spans="1:10" ht="18.75" x14ac:dyDescent="0.25">
      <c r="A2" s="27"/>
      <c r="B2" s="32" t="s">
        <v>90</v>
      </c>
      <c r="C2" s="33"/>
      <c r="D2" s="34"/>
      <c r="E2" s="27"/>
      <c r="F2" s="27"/>
      <c r="G2" s="27"/>
      <c r="H2" s="27"/>
      <c r="I2" s="27"/>
      <c r="J2" s="27"/>
    </row>
    <row r="3" spans="1:10" x14ac:dyDescent="0.25">
      <c r="A3" s="27"/>
      <c r="B3" s="27"/>
      <c r="C3" s="31"/>
      <c r="D3" s="27"/>
      <c r="E3" s="27"/>
      <c r="F3" s="27"/>
      <c r="G3" s="27"/>
      <c r="H3" s="27"/>
      <c r="I3" s="27"/>
      <c r="J3" s="27"/>
    </row>
    <row r="4" spans="1:10" x14ac:dyDescent="0.25">
      <c r="A4" s="27"/>
      <c r="B4" s="35" t="s">
        <v>91</v>
      </c>
      <c r="C4" s="31"/>
      <c r="D4" s="27"/>
      <c r="E4" s="27"/>
      <c r="F4" s="27"/>
      <c r="G4" s="27"/>
      <c r="H4" s="27"/>
      <c r="I4" s="27"/>
      <c r="J4" s="27"/>
    </row>
    <row r="5" spans="1:10" x14ac:dyDescent="0.25">
      <c r="A5" s="27"/>
      <c r="B5" s="36" t="s">
        <v>92</v>
      </c>
      <c r="C5" s="37" t="s">
        <v>86</v>
      </c>
      <c r="D5" s="27"/>
      <c r="E5" s="36"/>
      <c r="F5" s="27" t="s">
        <v>93</v>
      </c>
      <c r="G5" s="27"/>
      <c r="H5" s="27"/>
      <c r="I5" s="27"/>
      <c r="J5" s="27"/>
    </row>
    <row r="6" spans="1:10" x14ac:dyDescent="0.25">
      <c r="A6" s="27"/>
      <c r="B6" s="36" t="s">
        <v>94</v>
      </c>
      <c r="C6" s="38"/>
      <c r="D6" s="27"/>
      <c r="E6" s="39"/>
      <c r="F6" s="27" t="s">
        <v>95</v>
      </c>
      <c r="G6" s="27"/>
      <c r="H6" s="27"/>
      <c r="I6" s="27"/>
      <c r="J6" s="27"/>
    </row>
    <row r="7" spans="1:10" x14ac:dyDescent="0.25">
      <c r="A7" s="27"/>
      <c r="B7" s="36" t="s">
        <v>96</v>
      </c>
      <c r="C7" s="38"/>
      <c r="D7" s="27"/>
      <c r="E7" s="40"/>
      <c r="F7" s="27" t="s">
        <v>97</v>
      </c>
      <c r="G7" s="27"/>
      <c r="H7" s="27"/>
      <c r="I7" s="27"/>
      <c r="J7" s="27"/>
    </row>
    <row r="8" spans="1:10" x14ac:dyDescent="0.25">
      <c r="A8" s="27"/>
      <c r="B8" s="36" t="s">
        <v>98</v>
      </c>
      <c r="C8" s="38" t="s">
        <v>99</v>
      </c>
      <c r="D8" s="27"/>
      <c r="E8" s="27"/>
      <c r="F8" s="27"/>
      <c r="G8" s="27"/>
      <c r="H8" s="27"/>
      <c r="I8" s="27"/>
      <c r="J8" s="27"/>
    </row>
    <row r="9" spans="1:10" x14ac:dyDescent="0.25">
      <c r="A9" s="27"/>
      <c r="B9" s="27"/>
      <c r="C9" s="31"/>
      <c r="D9" s="27"/>
      <c r="E9" s="27"/>
      <c r="F9" s="27"/>
      <c r="G9" s="27"/>
      <c r="H9" s="27"/>
      <c r="I9" s="27"/>
      <c r="J9" s="27"/>
    </row>
    <row r="10" spans="1:10" x14ac:dyDescent="0.25">
      <c r="A10" s="27"/>
      <c r="B10" s="27"/>
      <c r="C10" s="31"/>
      <c r="D10" s="27"/>
      <c r="E10" s="27"/>
      <c r="F10" s="27"/>
      <c r="G10" s="27"/>
      <c r="H10" s="27"/>
      <c r="I10" s="27"/>
      <c r="J10" s="27"/>
    </row>
    <row r="11" spans="1:10" x14ac:dyDescent="0.25">
      <c r="A11" s="27"/>
      <c r="B11" s="35" t="s">
        <v>100</v>
      </c>
      <c r="C11" s="31"/>
      <c r="D11" s="27"/>
      <c r="E11" s="27"/>
      <c r="F11" s="27"/>
      <c r="G11" s="27"/>
      <c r="H11" s="27"/>
      <c r="I11" s="27"/>
      <c r="J11" s="27"/>
    </row>
    <row r="12" spans="1:10" x14ac:dyDescent="0.25">
      <c r="A12" s="27"/>
      <c r="B12" s="36" t="s">
        <v>101</v>
      </c>
      <c r="C12" s="38">
        <v>2025</v>
      </c>
      <c r="D12" s="27"/>
      <c r="E12" s="27"/>
      <c r="F12" s="27"/>
      <c r="G12" s="27"/>
      <c r="H12" s="27"/>
      <c r="I12" s="27"/>
      <c r="J12" s="27"/>
    </row>
    <row r="13" spans="1:10" x14ac:dyDescent="0.25">
      <c r="A13" s="27"/>
      <c r="B13" s="36" t="s">
        <v>102</v>
      </c>
      <c r="C13" s="38" t="s">
        <v>103</v>
      </c>
      <c r="D13" s="27"/>
      <c r="E13" s="27"/>
      <c r="F13" s="27"/>
      <c r="G13" s="27"/>
      <c r="H13" s="27"/>
      <c r="I13" s="27"/>
      <c r="J13" s="27"/>
    </row>
    <row r="14" spans="1:10" x14ac:dyDescent="0.25">
      <c r="A14" s="27"/>
      <c r="B14" s="41" t="s">
        <v>104</v>
      </c>
      <c r="C14" s="42" t="s">
        <v>105</v>
      </c>
      <c r="D14" s="27"/>
      <c r="E14" s="27"/>
      <c r="F14" s="27"/>
      <c r="G14" s="27"/>
      <c r="H14" s="27"/>
      <c r="I14" s="27"/>
      <c r="J14" s="27"/>
    </row>
    <row r="15" spans="1:10" x14ac:dyDescent="0.25">
      <c r="A15" s="27"/>
      <c r="B15" s="41" t="s">
        <v>106</v>
      </c>
      <c r="C15" s="43">
        <v>0.72399999999999998</v>
      </c>
      <c r="D15" s="27"/>
      <c r="E15" s="27"/>
      <c r="F15" s="27"/>
      <c r="G15" s="27"/>
      <c r="H15" s="27"/>
      <c r="I15" s="27"/>
      <c r="J15" s="27"/>
    </row>
    <row r="16" spans="1:10" x14ac:dyDescent="0.25">
      <c r="A16" s="27"/>
      <c r="B16" s="41" t="s">
        <v>107</v>
      </c>
      <c r="C16" s="42">
        <v>0</v>
      </c>
      <c r="D16" s="27"/>
      <c r="E16" s="27"/>
      <c r="F16" s="27"/>
      <c r="G16" s="27"/>
      <c r="H16" s="27"/>
      <c r="I16" s="27"/>
      <c r="J16" s="27"/>
    </row>
    <row r="17" spans="1:10" x14ac:dyDescent="0.25">
      <c r="A17" s="27"/>
      <c r="B17" s="44" t="s">
        <v>108</v>
      </c>
      <c r="C17" s="42">
        <v>59</v>
      </c>
      <c r="D17" s="27"/>
      <c r="E17" s="27"/>
      <c r="F17" s="27"/>
      <c r="G17" s="27"/>
      <c r="H17" s="27"/>
      <c r="I17" s="27"/>
      <c r="J17" s="27"/>
    </row>
    <row r="18" spans="1:10" x14ac:dyDescent="0.25">
      <c r="A18" s="27"/>
      <c r="B18" s="45" t="s">
        <v>109</v>
      </c>
      <c r="C18" s="46">
        <v>20</v>
      </c>
      <c r="D18" s="27"/>
      <c r="E18" s="27"/>
      <c r="F18" s="27"/>
      <c r="G18" s="27"/>
      <c r="H18" s="27"/>
      <c r="I18" s="27"/>
      <c r="J18" s="27"/>
    </row>
    <row r="19" spans="1:10" x14ac:dyDescent="0.25">
      <c r="A19" s="27"/>
      <c r="B19" s="27"/>
      <c r="C19" s="31"/>
      <c r="D19" s="27"/>
      <c r="E19" s="27"/>
      <c r="F19" s="27"/>
      <c r="G19" s="27"/>
      <c r="H19" s="27"/>
      <c r="I19" s="27"/>
      <c r="J19" s="27"/>
    </row>
    <row r="20" spans="1:10" x14ac:dyDescent="0.25">
      <c r="A20" s="27"/>
      <c r="B20" s="35" t="s">
        <v>110</v>
      </c>
      <c r="C20" s="31"/>
      <c r="D20" s="27"/>
      <c r="E20" s="27"/>
      <c r="F20" s="27"/>
      <c r="G20" s="27"/>
      <c r="H20" s="27"/>
      <c r="I20" s="27"/>
      <c r="J20" s="27"/>
    </row>
    <row r="21" spans="1:10" ht="30" x14ac:dyDescent="0.25">
      <c r="A21" s="27"/>
      <c r="B21" s="44" t="s">
        <v>111</v>
      </c>
      <c r="C21" s="42">
        <v>587</v>
      </c>
      <c r="D21" s="27"/>
      <c r="E21" s="27"/>
      <c r="F21" s="27"/>
      <c r="G21" s="27"/>
      <c r="H21" s="27"/>
      <c r="I21" s="27"/>
      <c r="J21" s="27"/>
    </row>
    <row r="22" spans="1:10" x14ac:dyDescent="0.25">
      <c r="A22" s="27"/>
      <c r="B22" s="47"/>
      <c r="C22" s="48"/>
      <c r="D22" s="27"/>
      <c r="E22" s="27"/>
      <c r="F22" s="27"/>
      <c r="G22" s="27"/>
      <c r="H22" s="27"/>
      <c r="I22" s="27"/>
      <c r="J22" s="27"/>
    </row>
    <row r="23" spans="1:10" x14ac:dyDescent="0.25">
      <c r="A23" s="27"/>
      <c r="B23" s="27"/>
      <c r="C23" s="31"/>
      <c r="D23" s="27"/>
      <c r="E23" s="27"/>
      <c r="F23" s="27"/>
      <c r="G23" s="27"/>
      <c r="H23" s="27"/>
      <c r="I23" s="27"/>
      <c r="J23" s="27"/>
    </row>
    <row r="24" spans="1:10" x14ac:dyDescent="0.25">
      <c r="A24" s="27"/>
      <c r="B24" s="27"/>
      <c r="C24" s="31"/>
      <c r="D24" s="27"/>
      <c r="E24" s="27"/>
      <c r="F24" s="27"/>
      <c r="G24" s="27"/>
      <c r="H24" s="27"/>
      <c r="I24" s="27"/>
      <c r="J24" s="27"/>
    </row>
    <row r="25" spans="1:10" ht="18.75" x14ac:dyDescent="0.25">
      <c r="A25" s="27"/>
      <c r="B25" s="32" t="s">
        <v>112</v>
      </c>
      <c r="C25" s="33"/>
      <c r="D25" s="27"/>
      <c r="E25" s="27"/>
      <c r="F25" s="27"/>
      <c r="G25" s="27"/>
      <c r="H25" s="27"/>
      <c r="I25" s="27"/>
      <c r="J25" s="27"/>
    </row>
    <row r="26" spans="1:10" x14ac:dyDescent="0.25">
      <c r="A26" s="27"/>
      <c r="B26" s="27"/>
      <c r="C26" s="31"/>
      <c r="D26" s="27"/>
      <c r="E26" s="27"/>
      <c r="F26" s="27"/>
      <c r="G26" s="27"/>
      <c r="H26" s="27"/>
      <c r="I26" s="27"/>
      <c r="J26" s="27"/>
    </row>
    <row r="27" spans="1:10" x14ac:dyDescent="0.25">
      <c r="A27" s="27"/>
      <c r="B27" s="49" t="s">
        <v>113</v>
      </c>
      <c r="C27" s="31"/>
      <c r="D27" s="27"/>
      <c r="E27" s="27"/>
      <c r="F27" s="27"/>
      <c r="G27" s="27"/>
      <c r="H27" s="27"/>
      <c r="I27" s="27"/>
      <c r="J27" s="27"/>
    </row>
    <row r="28" spans="1:10" x14ac:dyDescent="0.25">
      <c r="A28" s="27"/>
      <c r="B28" s="40" t="s">
        <v>114</v>
      </c>
      <c r="C28" s="50">
        <v>913.91455373444137</v>
      </c>
      <c r="D28" s="27"/>
      <c r="E28" s="27"/>
      <c r="F28" s="27"/>
      <c r="G28" s="27"/>
      <c r="H28" s="27"/>
      <c r="I28" s="27"/>
      <c r="J28" s="27"/>
    </row>
    <row r="29" spans="1:10" x14ac:dyDescent="0.25">
      <c r="A29" s="27"/>
      <c r="B29" s="40" t="s">
        <v>115</v>
      </c>
      <c r="C29" s="50">
        <v>156772.62679864088</v>
      </c>
      <c r="D29" s="27"/>
      <c r="E29" s="27"/>
      <c r="F29" s="27"/>
      <c r="G29" s="27"/>
      <c r="H29" s="27"/>
      <c r="I29" s="27"/>
      <c r="J29" s="27"/>
    </row>
    <row r="30" spans="1:10" x14ac:dyDescent="0.25">
      <c r="A30" s="27"/>
      <c r="B30" s="27"/>
      <c r="C30" s="51"/>
      <c r="D30" s="27"/>
      <c r="E30" s="27"/>
      <c r="F30" s="27"/>
      <c r="G30" s="27"/>
      <c r="H30" s="27"/>
      <c r="I30" s="27"/>
      <c r="J30" s="27"/>
    </row>
    <row r="31" spans="1:10" x14ac:dyDescent="0.25">
      <c r="A31" s="27"/>
      <c r="B31" s="49" t="s">
        <v>116</v>
      </c>
      <c r="C31" s="51"/>
      <c r="D31" s="27"/>
      <c r="E31" s="27"/>
      <c r="F31" s="27"/>
      <c r="G31" s="27"/>
      <c r="H31" s="27"/>
      <c r="I31" s="27"/>
      <c r="J31" s="27"/>
    </row>
    <row r="32" spans="1:10" x14ac:dyDescent="0.25">
      <c r="A32" s="27"/>
      <c r="B32" s="40" t="s">
        <v>117</v>
      </c>
      <c r="C32" s="50">
        <f>$C$28+$C$29</f>
        <v>157686.54135237532</v>
      </c>
      <c r="D32" s="27"/>
      <c r="E32" s="27"/>
      <c r="F32" s="27"/>
      <c r="G32" s="27"/>
      <c r="H32" s="27"/>
      <c r="I32" s="27"/>
      <c r="J32" s="27"/>
    </row>
    <row r="33" spans="1:10" x14ac:dyDescent="0.25">
      <c r="A33" s="27"/>
      <c r="B33" s="27"/>
      <c r="C33" s="31"/>
      <c r="D33" s="27"/>
      <c r="E33" s="27"/>
      <c r="F33" s="27"/>
      <c r="G33" s="27"/>
      <c r="H33" s="27"/>
      <c r="I33" s="27"/>
      <c r="J33" s="52"/>
    </row>
    <row r="34" spans="1:10" x14ac:dyDescent="0.25">
      <c r="A34" s="27"/>
      <c r="B34" s="49" t="s">
        <v>118</v>
      </c>
      <c r="C34" s="31"/>
      <c r="D34" s="27"/>
      <c r="E34" s="27"/>
      <c r="F34" s="27"/>
      <c r="G34" s="27"/>
      <c r="H34" s="27"/>
      <c r="I34" s="27"/>
      <c r="J34" s="27"/>
    </row>
    <row r="35" spans="1:10" x14ac:dyDescent="0.25">
      <c r="A35" s="27"/>
      <c r="B35" s="40" t="s">
        <v>119</v>
      </c>
      <c r="C35" s="53">
        <v>0.12857436324939236</v>
      </c>
      <c r="D35" s="27"/>
      <c r="E35" s="27"/>
      <c r="F35" s="27"/>
      <c r="G35" s="27"/>
      <c r="H35" s="27"/>
      <c r="I35" s="27"/>
      <c r="J35" s="27"/>
    </row>
    <row r="36" spans="1:10" x14ac:dyDescent="0.25">
      <c r="A36" s="27"/>
      <c r="B36" s="40" t="s">
        <v>120</v>
      </c>
      <c r="C36" s="53">
        <v>0.46539341039911619</v>
      </c>
      <c r="D36" s="27"/>
      <c r="E36" s="27"/>
      <c r="F36" s="27"/>
      <c r="G36" s="27"/>
      <c r="H36" s="27"/>
      <c r="I36" s="27"/>
      <c r="J36" s="27"/>
    </row>
    <row r="37" spans="1:10" x14ac:dyDescent="0.25">
      <c r="A37" s="27"/>
      <c r="B37" s="27"/>
      <c r="C37" s="31"/>
      <c r="D37" s="27"/>
      <c r="E37" s="27"/>
      <c r="F37" s="27"/>
      <c r="G37" s="27"/>
      <c r="H37" s="27"/>
      <c r="I37" s="27"/>
      <c r="J37" s="27"/>
    </row>
    <row r="38" spans="1:10" x14ac:dyDescent="0.25">
      <c r="A38" s="27"/>
      <c r="B38" s="27"/>
      <c r="C38" s="31"/>
      <c r="D38" s="27"/>
      <c r="E38" s="27"/>
      <c r="F38" s="27"/>
      <c r="G38" s="27"/>
      <c r="H38" s="27"/>
      <c r="I38" s="27"/>
      <c r="J38" s="27"/>
    </row>
    <row r="39" spans="1:10" x14ac:dyDescent="0.25">
      <c r="A39" s="27"/>
      <c r="B39" s="27"/>
      <c r="C39" s="31"/>
      <c r="D39" s="27"/>
      <c r="E39" s="27"/>
      <c r="F39" s="27"/>
      <c r="G39" s="27"/>
      <c r="H39" s="27"/>
      <c r="I39" s="27"/>
      <c r="J39" s="27"/>
    </row>
  </sheetData>
  <dataValidations count="1">
    <dataValidation operator="lessThanOrEqual" allowBlank="1" showInputMessage="1" showErrorMessage="1" error="Volume Must Be Less Than Stated Capacity" sqref="C15" xr:uid="{78E7AB05-4B5E-444A-B253-3B03B4DF6DEF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B31"/>
  <sheetViews>
    <sheetView workbookViewId="0">
      <selection activeCell="G29" sqref="G29"/>
    </sheetView>
  </sheetViews>
  <sheetFormatPr defaultRowHeight="15" x14ac:dyDescent="0.25"/>
  <cols>
    <col min="1" max="1" width="33.7109375" bestFit="1" customWidth="1"/>
    <col min="2" max="2" width="12.42578125" bestFit="1" customWidth="1"/>
  </cols>
  <sheetData>
    <row r="1" spans="1:2" ht="15.75" thickBot="1" x14ac:dyDescent="0.3">
      <c r="A1" s="12" t="s">
        <v>46</v>
      </c>
      <c r="B1" s="13" t="s">
        <v>47</v>
      </c>
    </row>
    <row r="2" spans="1:2" x14ac:dyDescent="0.25">
      <c r="A2" s="14" t="s">
        <v>48</v>
      </c>
      <c r="B2" s="14" t="s">
        <v>47</v>
      </c>
    </row>
    <row r="3" spans="1:2" x14ac:dyDescent="0.25">
      <c r="A3" t="s">
        <v>49</v>
      </c>
      <c r="B3">
        <v>5226</v>
      </c>
    </row>
    <row r="4" spans="1:2" ht="15.75" thickBot="1" x14ac:dyDescent="0.3"/>
    <row r="5" spans="1:2" ht="15.75" thickBot="1" x14ac:dyDescent="0.3">
      <c r="A5" s="12" t="s">
        <v>62</v>
      </c>
      <c r="B5" s="13" t="s">
        <v>50</v>
      </c>
    </row>
    <row r="6" spans="1:2" x14ac:dyDescent="0.25">
      <c r="A6" s="64" t="s">
        <v>51</v>
      </c>
      <c r="B6" s="64"/>
    </row>
    <row r="7" spans="1:2" x14ac:dyDescent="0.25">
      <c r="A7" s="14" t="s">
        <v>52</v>
      </c>
      <c r="B7" s="14" t="s">
        <v>45</v>
      </c>
    </row>
    <row r="8" spans="1:2" x14ac:dyDescent="0.25">
      <c r="A8" t="s">
        <v>53</v>
      </c>
      <c r="B8">
        <f>330+154</f>
        <v>484</v>
      </c>
    </row>
    <row r="9" spans="1:2" x14ac:dyDescent="0.25">
      <c r="A9" t="s">
        <v>54</v>
      </c>
      <c r="B9">
        <f>621+1190</f>
        <v>1811</v>
      </c>
    </row>
    <row r="10" spans="1:2" x14ac:dyDescent="0.25">
      <c r="A10" t="s">
        <v>55</v>
      </c>
      <c r="B10">
        <v>726</v>
      </c>
    </row>
    <row r="11" spans="1:2" x14ac:dyDescent="0.25">
      <c r="A11" t="s">
        <v>56</v>
      </c>
      <c r="B11">
        <v>199</v>
      </c>
    </row>
    <row r="12" spans="1:2" x14ac:dyDescent="0.25">
      <c r="A12" t="s">
        <v>57</v>
      </c>
      <c r="B12">
        <v>259</v>
      </c>
    </row>
    <row r="13" spans="1:2" x14ac:dyDescent="0.25">
      <c r="A13" t="s">
        <v>58</v>
      </c>
      <c r="B13">
        <v>78</v>
      </c>
    </row>
    <row r="14" spans="1:2" x14ac:dyDescent="0.25">
      <c r="A14" t="s">
        <v>59</v>
      </c>
      <c r="B14">
        <v>2585</v>
      </c>
    </row>
    <row r="15" spans="1:2" x14ac:dyDescent="0.25">
      <c r="A15" t="s">
        <v>60</v>
      </c>
      <c r="B15" s="11">
        <f>B8/B14</f>
        <v>0.18723404255319148</v>
      </c>
    </row>
    <row r="16" spans="1:2" x14ac:dyDescent="0.25">
      <c r="A16" t="s">
        <v>61</v>
      </c>
      <c r="B16" s="11">
        <f>B9/B14</f>
        <v>0.70058027079303675</v>
      </c>
    </row>
    <row r="17" spans="1:2" x14ac:dyDescent="0.25">
      <c r="A17" t="s">
        <v>78</v>
      </c>
      <c r="B17">
        <v>57.2</v>
      </c>
    </row>
    <row r="31" spans="1:2" x14ac:dyDescent="0.25">
      <c r="A31" s="59"/>
      <c r="B31" s="28"/>
    </row>
  </sheetData>
  <mergeCells count="1">
    <mergeCell ref="A6:B6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10"/>
  <sheetViews>
    <sheetView tabSelected="1" workbookViewId="0">
      <selection activeCell="C17" sqref="C17"/>
    </sheetView>
  </sheetViews>
  <sheetFormatPr defaultRowHeight="15" x14ac:dyDescent="0.2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 x14ac:dyDescent="0.25">
      <c r="A1" t="s">
        <v>63</v>
      </c>
      <c r="B1" s="19" t="s">
        <v>64</v>
      </c>
      <c r="C1" s="19" t="s">
        <v>65</v>
      </c>
      <c r="D1" s="19" t="s">
        <v>66</v>
      </c>
      <c r="E1" s="19" t="s">
        <v>67</v>
      </c>
      <c r="F1" s="20" t="s">
        <v>68</v>
      </c>
      <c r="G1" s="21" t="s">
        <v>69</v>
      </c>
    </row>
    <row r="2" spans="1:7" ht="45" x14ac:dyDescent="0.25">
      <c r="A2">
        <v>1</v>
      </c>
      <c r="B2" s="22" t="s">
        <v>74</v>
      </c>
      <c r="C2" s="23">
        <v>203</v>
      </c>
      <c r="D2" s="24">
        <v>0.25</v>
      </c>
      <c r="E2" s="23">
        <v>20</v>
      </c>
      <c r="F2" s="25" t="s">
        <v>71</v>
      </c>
      <c r="G2" s="26" t="s">
        <v>75</v>
      </c>
    </row>
    <row r="3" spans="1:7" ht="30" x14ac:dyDescent="0.25">
      <c r="A3">
        <v>2</v>
      </c>
      <c r="B3" s="22" t="s">
        <v>70</v>
      </c>
      <c r="C3" s="23">
        <v>401</v>
      </c>
      <c r="D3" s="24">
        <v>0.2</v>
      </c>
      <c r="E3" s="23">
        <v>2</v>
      </c>
      <c r="F3" s="25" t="s">
        <v>71</v>
      </c>
      <c r="G3" s="26" t="s">
        <v>72</v>
      </c>
    </row>
    <row r="4" spans="1:7" ht="30" x14ac:dyDescent="0.25">
      <c r="A4">
        <v>3</v>
      </c>
      <c r="B4" s="22" t="s">
        <v>121</v>
      </c>
      <c r="C4" s="23">
        <v>504</v>
      </c>
      <c r="D4" s="24">
        <v>0.25</v>
      </c>
      <c r="E4" s="23">
        <v>20</v>
      </c>
      <c r="F4" s="25" t="s">
        <v>71</v>
      </c>
      <c r="G4" s="26" t="s">
        <v>72</v>
      </c>
    </row>
    <row r="5" spans="1:7" x14ac:dyDescent="0.25">
      <c r="A5">
        <v>4</v>
      </c>
      <c r="B5" s="22" t="s">
        <v>122</v>
      </c>
      <c r="C5" s="23">
        <v>517</v>
      </c>
      <c r="D5" s="57">
        <v>0.28000000000000003</v>
      </c>
      <c r="E5" s="23">
        <v>20</v>
      </c>
      <c r="F5" s="25" t="s">
        <v>71</v>
      </c>
      <c r="G5" s="26" t="s">
        <v>123</v>
      </c>
    </row>
    <row r="6" spans="1:7" x14ac:dyDescent="0.25">
      <c r="A6">
        <v>5</v>
      </c>
      <c r="B6" s="22" t="s">
        <v>76</v>
      </c>
      <c r="C6" s="23">
        <v>402</v>
      </c>
      <c r="D6" s="24">
        <v>0.25</v>
      </c>
      <c r="E6" s="23">
        <v>2</v>
      </c>
      <c r="F6" s="25" t="s">
        <v>71</v>
      </c>
      <c r="G6" s="26" t="s">
        <v>77</v>
      </c>
    </row>
    <row r="7" spans="1:7" x14ac:dyDescent="0.25">
      <c r="A7">
        <v>6</v>
      </c>
      <c r="B7" s="22" t="s">
        <v>124</v>
      </c>
      <c r="C7" s="23">
        <v>407</v>
      </c>
      <c r="D7" s="57">
        <v>0.65</v>
      </c>
      <c r="E7" s="23">
        <v>10</v>
      </c>
      <c r="F7" s="58" t="s">
        <v>125</v>
      </c>
      <c r="G7" s="26" t="s">
        <v>125</v>
      </c>
    </row>
    <row r="8" spans="1:7" x14ac:dyDescent="0.25">
      <c r="B8" s="27"/>
      <c r="C8" s="10"/>
      <c r="D8" s="54"/>
      <c r="E8" s="10"/>
      <c r="F8" s="55"/>
      <c r="G8" s="56"/>
    </row>
    <row r="10" spans="1:7" x14ac:dyDescent="0.25">
      <c r="B10" s="22" t="s">
        <v>73</v>
      </c>
      <c r="C10" s="1"/>
      <c r="D10" s="96">
        <f>1-((1-D2)*(1-D5)*(1-D4)*(1-D3)*(1-D6)*(1-D7))</f>
        <v>0.91494999999999993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TDM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2024-02-13T20:02:14Z</dcterms:modified>
</cp:coreProperties>
</file>