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thakkar\OneDrive - WSB &amp; Associates, Inc\ONEDRIVE TEST\OneDrive - WSB &amp; Associates, Inc\"/>
    </mc:Choice>
  </mc:AlternateContent>
  <xr:revisionPtr revIDLastSave="0" documentId="13_ncr:1_{C169BEEF-457C-4DAD-B802-BAECEA06D729}" xr6:coauthVersionLast="47" xr6:coauthVersionMax="47" xr10:uidLastSave="{00000000-0000-0000-0000-000000000000}"/>
  <bookViews>
    <workbookView xWindow="-120" yWindow="-120" windowWidth="29040" windowHeight="15720" xr2:uid="{285B9687-A5DF-45FD-AECD-F454526CF830}"/>
  </bookViews>
  <sheets>
    <sheet name="I-45 Crash Analysis" sheetId="1" r:id="rId1"/>
    <sheet name="Supporting Information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  <c r="G7" i="1"/>
  <c r="F8" i="1"/>
  <c r="C8" i="1"/>
  <c r="J8" i="1"/>
  <c r="K8" i="1"/>
  <c r="L8" i="1"/>
  <c r="M8" i="1"/>
  <c r="N8" i="1"/>
  <c r="O8" i="1"/>
  <c r="P8" i="1"/>
  <c r="Q8" i="1"/>
  <c r="R8" i="1"/>
  <c r="S8" i="1"/>
  <c r="T8" i="1"/>
  <c r="U8" i="1"/>
  <c r="I8" i="1"/>
  <c r="G8" i="1" l="1"/>
</calcChain>
</file>

<file path=xl/sharedStrings.xml><?xml version="1.0" encoding="utf-8"?>
<sst xmlns="http://schemas.openxmlformats.org/spreadsheetml/2006/main" count="40" uniqueCount="38">
  <si>
    <t>Ped and Bike</t>
  </si>
  <si>
    <t>Manner of Collision</t>
  </si>
  <si>
    <t>Undivided vs. Divided Segment</t>
  </si>
  <si>
    <t>Segment Length in miles</t>
  </si>
  <si>
    <t>Calculated Crash Rate per 100 million vehicle-miles of travel</t>
  </si>
  <si>
    <t>Statewide Average Crash Rate</t>
  </si>
  <si>
    <t>K</t>
  </si>
  <si>
    <t>A</t>
  </si>
  <si>
    <t>B</t>
  </si>
  <si>
    <t>C</t>
  </si>
  <si>
    <t>O</t>
  </si>
  <si>
    <t>U</t>
  </si>
  <si>
    <t>Pedestrian</t>
  </si>
  <si>
    <t>Bike</t>
  </si>
  <si>
    <t>Same Direction</t>
  </si>
  <si>
    <t>Opposite Direction</t>
  </si>
  <si>
    <t>Angle</t>
  </si>
  <si>
    <t>One Motor Vehicle</t>
  </si>
  <si>
    <t>Other/ Unknown</t>
  </si>
  <si>
    <t>Divided</t>
  </si>
  <si>
    <t>https://safety.fhwa.dot.gov/hsip/spm/conversion_tbl/pdfs/kabco_ctable_by_state.pdf</t>
  </si>
  <si>
    <t>SEVERITY</t>
  </si>
  <si>
    <t>I-45 Crash Analysis</t>
  </si>
  <si>
    <t>By Highway System (Interstate)</t>
  </si>
  <si>
    <t>CRASH RATE (2018-2022)</t>
  </si>
  <si>
    <r>
      <t xml:space="preserve">Number of Crashes </t>
    </r>
    <r>
      <rPr>
        <b/>
        <vertAlign val="superscript"/>
        <sz val="11"/>
        <color theme="1"/>
        <rFont val="Arial"/>
        <family val="2"/>
      </rPr>
      <t>(1)</t>
    </r>
  </si>
  <si>
    <r>
      <t xml:space="preserve">AADT </t>
    </r>
    <r>
      <rPr>
        <b/>
        <vertAlign val="superscript"/>
        <sz val="11"/>
        <color theme="1"/>
        <rFont val="Arial"/>
        <family val="2"/>
      </rPr>
      <t>(2)</t>
    </r>
  </si>
  <si>
    <t>Notes:</t>
  </si>
  <si>
    <t>(1) - Crash data obtained from CRIS for 2018 to 2022</t>
  </si>
  <si>
    <t>(2) - AADT obtained from TxDOT STARS II</t>
  </si>
  <si>
    <t>Source: https://ftp.txdot.gov/pub/txdot-info/trf/crash_statistics/2022/02.pdf</t>
  </si>
  <si>
    <t>Source: https://safety.fhwa.dot.gov/hsip/spm/conversion_tbl/pdfs/kabco_ctable_by_state.pdf</t>
  </si>
  <si>
    <t>Source: TxDOT STARS II</t>
  </si>
  <si>
    <t>Crash rate greater than statewide average is highlighted</t>
  </si>
  <si>
    <t>Total for Project Corridor</t>
  </si>
  <si>
    <t>Segment Description (I-45 Main Lanes)</t>
  </si>
  <si>
    <t>From Valleywood Rd to Rayford/Sawdust Rd</t>
  </si>
  <si>
    <t>From Rayford/Sawdust Rd to Hardy Toll 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</si>
</sst>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theme="4"/>
      <name val="Arial"/>
      <family val="2"/>
    </font>
    <font>
      <sz val="11"/>
      <color rgb="FF0070C0"/>
      <name val="Arial"/>
      <family val="2"/>
    </font>
    <font>
      <b/>
      <u/>
      <sz val="14"/>
      <color theme="1"/>
      <name val="Arial"/>
      <family val="2"/>
    </font>
    <font>
      <b/>
      <vertAlign val="superscript"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/>
    </xf>
    <xf numFmtId="0" fontId="3" fillId="0" borderId="0" xfId="2"/>
    <xf numFmtId="0" fontId="3" fillId="0" borderId="0" xfId="2" quotePrefix="1" applyAlignment="1">
      <alignment horizontal="left"/>
    </xf>
    <xf numFmtId="0" fontId="4" fillId="0" borderId="0" xfId="0" applyFont="1"/>
    <xf numFmtId="0" fontId="4" fillId="0" borderId="2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left"/>
    </xf>
    <xf numFmtId="1" fontId="4" fillId="0" borderId="1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64" fontId="4" fillId="0" borderId="1" xfId="1" applyNumberFormat="1" applyFont="1" applyFill="1" applyBorder="1" applyAlignment="1">
      <alignment horizontal="center" vertical="center"/>
    </xf>
    <xf numFmtId="2" fontId="4" fillId="0" borderId="4" xfId="0" applyNumberFormat="1" applyFont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5" fillId="0" borderId="6" xfId="0" quotePrefix="1" applyFont="1" applyBorder="1" applyAlignment="1">
      <alignment horizontal="left"/>
    </xf>
    <xf numFmtId="1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164" fontId="4" fillId="0" borderId="6" xfId="1" applyNumberFormat="1" applyFont="1" applyFill="1" applyBorder="1" applyAlignment="1">
      <alignment horizontal="center" vertical="center"/>
    </xf>
    <xf numFmtId="2" fontId="4" fillId="0" borderId="6" xfId="0" applyNumberFormat="1" applyFont="1" applyBorder="1" applyAlignment="1">
      <alignment horizontal="center" vertical="center"/>
    </xf>
    <xf numFmtId="2" fontId="4" fillId="2" borderId="6" xfId="0" applyNumberFormat="1" applyFont="1" applyFill="1" applyBorder="1" applyAlignment="1">
      <alignment horizontal="center" vertical="center"/>
    </xf>
    <xf numFmtId="0" fontId="5" fillId="0" borderId="4" xfId="0" quotePrefix="1" applyFont="1" applyBorder="1" applyAlignment="1">
      <alignment horizontal="left"/>
    </xf>
    <xf numFmtId="1" fontId="4" fillId="0" borderId="4" xfId="0" applyNumberFormat="1" applyFont="1" applyBorder="1" applyAlignment="1">
      <alignment horizontal="center" vertical="center"/>
    </xf>
    <xf numFmtId="2" fontId="4" fillId="2" borderId="4" xfId="0" applyNumberFormat="1" applyFont="1" applyFill="1" applyBorder="1" applyAlignment="1">
      <alignment horizontal="center" vertical="center"/>
    </xf>
    <xf numFmtId="0" fontId="5" fillId="0" borderId="0" xfId="0" quotePrefix="1" applyFont="1" applyAlignment="1">
      <alignment horizontal="left"/>
    </xf>
    <xf numFmtId="1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4" fillId="2" borderId="0" xfId="0" quotePrefix="1" applyFont="1" applyFill="1" applyAlignment="1">
      <alignment horizontal="left"/>
    </xf>
    <xf numFmtId="0" fontId="6" fillId="0" borderId="0" xfId="2" quotePrefix="1" applyFont="1" applyAlignment="1">
      <alignment horizontal="left"/>
    </xf>
    <xf numFmtId="0" fontId="7" fillId="0" borderId="0" xfId="0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wrapText="1"/>
    </xf>
    <xf numFmtId="0" fontId="8" fillId="0" borderId="0" xfId="0" applyFont="1"/>
    <xf numFmtId="0" fontId="5" fillId="0" borderId="2" xfId="0" applyFont="1" applyBorder="1" applyAlignment="1">
      <alignment horizontal="center" vertical="center" wrapText="1"/>
    </xf>
    <xf numFmtId="0" fontId="5" fillId="0" borderId="0" xfId="0" quotePrefix="1" applyFont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9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quotePrefix="1" applyFont="1" applyBorder="1" applyAlignment="1">
      <alignment horizontal="center" vertical="center" wrapText="1"/>
    </xf>
    <xf numFmtId="0" fontId="5" fillId="0" borderId="4" xfId="0" quotePrefix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2" fontId="4" fillId="0" borderId="6" xfId="0" applyNumberFormat="1" applyFont="1" applyFill="1" applyBorder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F99FF"/>
      <color rgb="FFCC9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553642</xdr:colOff>
      <xdr:row>9</xdr:row>
      <xdr:rowOff>73344</xdr:rowOff>
    </xdr:from>
    <xdr:to>
      <xdr:col>21</xdr:col>
      <xdr:colOff>325518</xdr:colOff>
      <xdr:row>26</xdr:row>
      <xdr:rowOff>73064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D09D75-077C-9371-3B11-10F56597F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3720" y="2335532"/>
          <a:ext cx="11072892" cy="2886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588654</xdr:colOff>
      <xdr:row>2</xdr:row>
      <xdr:rowOff>89184</xdr:rowOff>
    </xdr:from>
    <xdr:to>
      <xdr:col>2</xdr:col>
      <xdr:colOff>587907</xdr:colOff>
      <xdr:row>17</xdr:row>
      <xdr:rowOff>81642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76B01C-C8E1-45B9-B53F-954514DDB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391" t="9273" r="10596" b="46286"/>
        <a:stretch/>
      </xdr:blipFill>
      <xdr:spPr>
        <a:xfrm>
          <a:off x="588654" y="442970"/>
          <a:ext cx="5265217" cy="2659458"/>
        </a:xfrm>
        <a:prstGeom prst="rect">
          <a:avLst/>
        </a:prstGeom>
      </xdr:spPr>
    </xdr:pic>
    <xdr:clientData/>
  </xdr:twoCellAnchor>
  <xdr:twoCellAnchor editAs="oneCell">
    <xdr:from>
      <xdr:col>3</xdr:col>
      <xdr:colOff>868339</xdr:colOff>
      <xdr:row>1</xdr:row>
      <xdr:rowOff>45243</xdr:rowOff>
    </xdr:from>
    <xdr:to>
      <xdr:col>17</xdr:col>
      <xdr:colOff>601732</xdr:colOff>
      <xdr:row>17</xdr:row>
      <xdr:rowOff>157606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54A3CC-07E6-4FFF-BE78-D3A967764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69089" y="222136"/>
          <a:ext cx="12102286" cy="2956256"/>
        </a:xfrm>
        <a:prstGeom prst="rect">
          <a:avLst/>
        </a:prstGeom>
      </xdr:spPr>
    </xdr:pic>
    <xdr:clientData/>
  </xdr:twoCellAnchor>
  <xdr:twoCellAnchor editAs="oneCell">
    <xdr:from>
      <xdr:col>8</xdr:col>
      <xdr:colOff>1564904</xdr:colOff>
      <xdr:row>19</xdr:row>
      <xdr:rowOff>141763</xdr:rowOff>
    </xdr:from>
    <xdr:to>
      <xdr:col>28</xdr:col>
      <xdr:colOff>193750</xdr:colOff>
      <xdr:row>115</xdr:row>
      <xdr:rowOff>132697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E3AFFA-0DCF-46E6-940D-29A742112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09229" y="6171088"/>
          <a:ext cx="11487596" cy="18275124"/>
        </a:xfrm>
        <a:prstGeom prst="rect">
          <a:avLst/>
        </a:prstGeom>
      </xdr:spPr>
    </xdr:pic>
    <xdr:clientData/>
  </xdr:twoCellAnchor>
  <xdr:twoCellAnchor editAs="oneCell">
    <xdr:from>
      <xdr:col>0</xdr:col>
      <xdr:colOff>582084</xdr:colOff>
      <xdr:row>20</xdr:row>
      <xdr:rowOff>152189</xdr:rowOff>
    </xdr:from>
    <xdr:to>
      <xdr:col>8</xdr:col>
      <xdr:colOff>351164</xdr:colOff>
      <xdr:row>116</xdr:row>
      <xdr:rowOff>2018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96970F-FB47-4FCC-AFFD-395E1A97A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2084" y="6372014"/>
          <a:ext cx="11511500" cy="181261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safety.fhwa.dot.gov/hsip/spm/conversion_tbl/pdfs/kabco_ctable_by_stat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F3581-BD78-4307-B6BD-9AF0966AC20C}">
  <dimension ref="B1:U34"/>
  <sheetViews>
    <sheetView tabSelected="1" topLeftCell="B1" zoomScale="96" zoomScaleNormal="96" workbookViewId="0">
      <selection activeCell="E17" sqref="E17"/>
    </sheetView>
  </sheetViews>
  <sheetFormatPr defaultColWidth="9.140625" defaultRowHeight="14.25" x14ac:dyDescent="0.2"/>
  <cols>
    <col min="1" max="1" width="5" style="5" customWidth="1"/>
    <col min="2" max="2" width="57.85546875" style="5" customWidth="1"/>
    <col min="3" max="7" width="15.140625" style="5" customWidth="1"/>
    <col min="8" max="8" width="21" style="5" customWidth="1"/>
    <col min="9" max="14" width="9.140625" style="5"/>
    <col min="15" max="21" width="10.5703125" style="5" customWidth="1"/>
    <col min="22" max="16384" width="9.140625" style="5"/>
  </cols>
  <sheetData>
    <row r="1" spans="2:21" ht="23.25" customHeight="1" x14ac:dyDescent="0.25">
      <c r="B1" s="36" t="s">
        <v>22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</row>
    <row r="2" spans="2:21" ht="15" x14ac:dyDescent="0.25">
      <c r="B2" s="34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</row>
    <row r="3" spans="2:21" ht="15" x14ac:dyDescent="0.25">
      <c r="B3" s="38" t="s">
        <v>24</v>
      </c>
      <c r="C3" s="38"/>
      <c r="D3" s="38"/>
      <c r="E3" s="38"/>
      <c r="F3" s="38"/>
      <c r="G3" s="38"/>
      <c r="H3" s="38"/>
      <c r="I3" s="38" t="s">
        <v>21</v>
      </c>
      <c r="J3" s="38"/>
      <c r="K3" s="38"/>
      <c r="L3" s="38"/>
      <c r="M3" s="38"/>
      <c r="N3" s="38"/>
      <c r="O3" s="38" t="s">
        <v>0</v>
      </c>
      <c r="P3" s="38"/>
      <c r="Q3" s="38" t="s">
        <v>1</v>
      </c>
      <c r="R3" s="38"/>
      <c r="S3" s="38"/>
      <c r="T3" s="38"/>
      <c r="U3" s="38"/>
    </row>
    <row r="4" spans="2:21" ht="37.5" customHeight="1" x14ac:dyDescent="0.2">
      <c r="B4" s="41" t="s">
        <v>35</v>
      </c>
      <c r="C4" s="39" t="s">
        <v>25</v>
      </c>
      <c r="D4" s="39" t="s">
        <v>26</v>
      </c>
      <c r="E4" s="39" t="s">
        <v>2</v>
      </c>
      <c r="F4" s="39" t="s">
        <v>3</v>
      </c>
      <c r="G4" s="39" t="s">
        <v>4</v>
      </c>
      <c r="H4" s="33" t="s">
        <v>5</v>
      </c>
      <c r="I4" s="43" t="s">
        <v>6</v>
      </c>
      <c r="J4" s="43" t="s">
        <v>7</v>
      </c>
      <c r="K4" s="43" t="s">
        <v>8</v>
      </c>
      <c r="L4" s="43" t="s">
        <v>9</v>
      </c>
      <c r="M4" s="43" t="s">
        <v>10</v>
      </c>
      <c r="N4" s="43" t="s">
        <v>11</v>
      </c>
      <c r="O4" s="39" t="s">
        <v>12</v>
      </c>
      <c r="P4" s="39" t="s">
        <v>13</v>
      </c>
      <c r="Q4" s="45" t="s">
        <v>14</v>
      </c>
      <c r="R4" s="45" t="s">
        <v>15</v>
      </c>
      <c r="S4" s="45" t="s">
        <v>16</v>
      </c>
      <c r="T4" s="45" t="s">
        <v>17</v>
      </c>
      <c r="U4" s="45" t="s">
        <v>18</v>
      </c>
    </row>
    <row r="5" spans="2:21" ht="37.5" customHeight="1" x14ac:dyDescent="0.2">
      <c r="B5" s="42"/>
      <c r="C5" s="40"/>
      <c r="D5" s="40"/>
      <c r="E5" s="40"/>
      <c r="F5" s="40"/>
      <c r="G5" s="40"/>
      <c r="H5" s="6" t="s">
        <v>23</v>
      </c>
      <c r="I5" s="44"/>
      <c r="J5" s="44"/>
      <c r="K5" s="44"/>
      <c r="L5" s="44"/>
      <c r="M5" s="44"/>
      <c r="N5" s="44"/>
      <c r="O5" s="40"/>
      <c r="P5" s="40"/>
      <c r="Q5" s="40"/>
      <c r="R5" s="40"/>
      <c r="S5" s="40"/>
      <c r="T5" s="40"/>
      <c r="U5" s="40"/>
    </row>
    <row r="6" spans="2:21" ht="15" x14ac:dyDescent="0.25">
      <c r="B6" s="7" t="s">
        <v>36</v>
      </c>
      <c r="C6" s="8">
        <v>1009</v>
      </c>
      <c r="D6" s="9">
        <v>213871</v>
      </c>
      <c r="E6" s="10" t="s">
        <v>19</v>
      </c>
      <c r="F6" s="11">
        <v>0.7</v>
      </c>
      <c r="G6" s="12">
        <f>C6*100000000/(D6*5*365*F6)</f>
        <v>369.29919192194433</v>
      </c>
      <c r="H6" s="13">
        <v>150.86000000000001</v>
      </c>
      <c r="I6" s="8">
        <v>1</v>
      </c>
      <c r="J6" s="8">
        <v>16</v>
      </c>
      <c r="K6" s="8">
        <v>75</v>
      </c>
      <c r="L6" s="8">
        <v>132</v>
      </c>
      <c r="M6" s="8">
        <v>774</v>
      </c>
      <c r="N6" s="8">
        <v>11</v>
      </c>
      <c r="O6" s="8">
        <v>3</v>
      </c>
      <c r="P6" s="8">
        <v>0</v>
      </c>
      <c r="Q6" s="8">
        <v>774</v>
      </c>
      <c r="R6" s="8">
        <v>25</v>
      </c>
      <c r="S6" s="8">
        <v>149</v>
      </c>
      <c r="T6" s="8">
        <v>61</v>
      </c>
      <c r="U6" s="8">
        <v>0</v>
      </c>
    </row>
    <row r="7" spans="2:21" ht="15.75" thickBot="1" x14ac:dyDescent="0.3">
      <c r="B7" s="14" t="s">
        <v>37</v>
      </c>
      <c r="C7" s="15">
        <v>1372</v>
      </c>
      <c r="D7" s="16">
        <v>231484</v>
      </c>
      <c r="E7" s="17" t="s">
        <v>19</v>
      </c>
      <c r="F7" s="46">
        <v>1.5</v>
      </c>
      <c r="G7" s="19">
        <f>C7*100000000/(D7*5*365*F7)</f>
        <v>216.51052107785944</v>
      </c>
      <c r="H7" s="18">
        <v>150.86000000000001</v>
      </c>
      <c r="I7" s="15">
        <v>5</v>
      </c>
      <c r="J7" s="15">
        <v>15</v>
      </c>
      <c r="K7" s="15">
        <v>116</v>
      </c>
      <c r="L7" s="15">
        <v>208</v>
      </c>
      <c r="M7" s="15">
        <v>1014</v>
      </c>
      <c r="N7" s="15">
        <v>14</v>
      </c>
      <c r="O7" s="15">
        <v>2</v>
      </c>
      <c r="P7" s="15">
        <v>0</v>
      </c>
      <c r="Q7" s="15">
        <v>1092</v>
      </c>
      <c r="R7" s="15">
        <v>20</v>
      </c>
      <c r="S7" s="15">
        <v>98</v>
      </c>
      <c r="T7" s="15">
        <v>160</v>
      </c>
      <c r="U7" s="15">
        <v>2</v>
      </c>
    </row>
    <row r="8" spans="2:21" ht="15" x14ac:dyDescent="0.25">
      <c r="B8" s="20" t="s">
        <v>34</v>
      </c>
      <c r="C8" s="21">
        <f>C6+C7</f>
        <v>2381</v>
      </c>
      <c r="D8" s="9">
        <v>231484</v>
      </c>
      <c r="E8" s="21" t="s">
        <v>19</v>
      </c>
      <c r="F8" s="11">
        <f t="shared" ref="F8" si="0">F6+F7</f>
        <v>2.2000000000000002</v>
      </c>
      <c r="G8" s="22">
        <f t="shared" ref="G8" si="1">C8*100000000/(D8*5*365*F8)</f>
        <v>256.18451034640037</v>
      </c>
      <c r="H8" s="11">
        <v>150.86000000000001</v>
      </c>
      <c r="I8" s="21">
        <f>SUM(I6:I7)</f>
        <v>6</v>
      </c>
      <c r="J8" s="21">
        <f t="shared" ref="J8:U8" si="2">SUM(J6:J7)</f>
        <v>31</v>
      </c>
      <c r="K8" s="21">
        <f t="shared" si="2"/>
        <v>191</v>
      </c>
      <c r="L8" s="21">
        <f t="shared" si="2"/>
        <v>340</v>
      </c>
      <c r="M8" s="21">
        <f t="shared" si="2"/>
        <v>1788</v>
      </c>
      <c r="N8" s="21">
        <f t="shared" si="2"/>
        <v>25</v>
      </c>
      <c r="O8" s="21">
        <f t="shared" si="2"/>
        <v>5</v>
      </c>
      <c r="P8" s="21">
        <f t="shared" si="2"/>
        <v>0</v>
      </c>
      <c r="Q8" s="21">
        <f t="shared" si="2"/>
        <v>1866</v>
      </c>
      <c r="R8" s="21">
        <f t="shared" si="2"/>
        <v>45</v>
      </c>
      <c r="S8" s="21">
        <f t="shared" si="2"/>
        <v>247</v>
      </c>
      <c r="T8" s="21">
        <f t="shared" si="2"/>
        <v>221</v>
      </c>
      <c r="U8" s="21">
        <f t="shared" si="2"/>
        <v>2</v>
      </c>
    </row>
    <row r="9" spans="2:21" ht="15" x14ac:dyDescent="0.25">
      <c r="B9" s="23"/>
      <c r="C9" s="24"/>
      <c r="D9" s="25"/>
      <c r="E9" s="24"/>
      <c r="F9" s="26"/>
      <c r="G9" s="26"/>
      <c r="H9" s="26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</row>
    <row r="10" spans="2:21" x14ac:dyDescent="0.2">
      <c r="B10" s="30" t="s">
        <v>27</v>
      </c>
      <c r="C10" s="24"/>
      <c r="D10" s="25"/>
      <c r="E10" s="24"/>
      <c r="F10" s="26"/>
      <c r="G10" s="26"/>
      <c r="H10" s="26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</row>
    <row r="11" spans="2:21" x14ac:dyDescent="0.2">
      <c r="B11" s="30" t="s">
        <v>28</v>
      </c>
      <c r="C11" s="24"/>
      <c r="D11" s="25"/>
      <c r="E11" s="24"/>
      <c r="F11" s="26"/>
      <c r="G11" s="26"/>
      <c r="H11" s="26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</row>
    <row r="12" spans="2:21" x14ac:dyDescent="0.2">
      <c r="B12" s="30" t="s">
        <v>29</v>
      </c>
      <c r="C12" s="24"/>
      <c r="D12" s="25"/>
      <c r="E12" s="24"/>
      <c r="F12" s="26"/>
      <c r="G12" s="26"/>
      <c r="H12" s="26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</row>
    <row r="13" spans="2:21" x14ac:dyDescent="0.2">
      <c r="B13" s="27" t="s">
        <v>33</v>
      </c>
    </row>
    <row r="15" spans="2:21" x14ac:dyDescent="0.2">
      <c r="B15" s="28"/>
      <c r="O15" s="29"/>
    </row>
    <row r="16" spans="2:21" x14ac:dyDescent="0.2">
      <c r="B16" s="30"/>
    </row>
    <row r="17" spans="2:14" x14ac:dyDescent="0.2">
      <c r="B17" s="30"/>
    </row>
    <row r="18" spans="2:14" x14ac:dyDescent="0.2">
      <c r="B18" s="30"/>
    </row>
    <row r="19" spans="2:14" x14ac:dyDescent="0.2">
      <c r="B19" s="30"/>
    </row>
    <row r="20" spans="2:14" x14ac:dyDescent="0.2">
      <c r="B20" s="30"/>
    </row>
    <row r="21" spans="2:14" x14ac:dyDescent="0.2">
      <c r="B21" s="30"/>
    </row>
    <row r="24" spans="2:14" ht="15" customHeight="1" x14ac:dyDescent="0.2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</row>
    <row r="25" spans="2:14" x14ac:dyDescent="0.2"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</row>
    <row r="26" spans="2:14" x14ac:dyDescent="0.2"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</row>
    <row r="27" spans="2:14" x14ac:dyDescent="0.2"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</row>
    <row r="28" spans="2:14" x14ac:dyDescent="0.2"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</row>
    <row r="34" spans="2:2" x14ac:dyDescent="0.2">
      <c r="B34" s="32"/>
    </row>
  </sheetData>
  <mergeCells count="24">
    <mergeCell ref="L4:L5"/>
    <mergeCell ref="N4:N5"/>
    <mergeCell ref="Q3:U3"/>
    <mergeCell ref="U4:U5"/>
    <mergeCell ref="S4:S5"/>
    <mergeCell ref="O4:O5"/>
    <mergeCell ref="P4:P5"/>
    <mergeCell ref="T4:T5"/>
    <mergeCell ref="B1:U1"/>
    <mergeCell ref="I3:N3"/>
    <mergeCell ref="B3:H3"/>
    <mergeCell ref="G4:G5"/>
    <mergeCell ref="F4:F5"/>
    <mergeCell ref="E4:E5"/>
    <mergeCell ref="D4:D5"/>
    <mergeCell ref="C4:C5"/>
    <mergeCell ref="B4:B5"/>
    <mergeCell ref="I4:I5"/>
    <mergeCell ref="J4:J5"/>
    <mergeCell ref="M4:M5"/>
    <mergeCell ref="O3:P3"/>
    <mergeCell ref="Q4:Q5"/>
    <mergeCell ref="R4:R5"/>
    <mergeCell ref="K4:K5"/>
  </mergeCells>
  <phoneticPr fontId="1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D6E4-0FD7-42EF-946D-A2A86CCB9E6D}">
  <dimension ref="B1:S118"/>
  <sheetViews>
    <sheetView topLeftCell="A42" zoomScale="70" zoomScaleNormal="70" workbookViewId="0">
      <selection activeCell="D16" sqref="D16"/>
    </sheetView>
  </sheetViews>
  <sheetFormatPr defaultRowHeight="15" x14ac:dyDescent="0.25"/>
  <cols>
    <col min="2" max="2" width="67.85546875" customWidth="1"/>
    <col min="3" max="3" width="10.7109375" customWidth="1"/>
    <col min="4" max="6" width="13.85546875" customWidth="1"/>
    <col min="7" max="7" width="19.42578125" customWidth="1"/>
    <col min="8" max="9" width="27.42578125" customWidth="1"/>
    <col min="10" max="10" width="14.85546875" hidden="1" customWidth="1"/>
    <col min="17" max="18" width="10.5703125" customWidth="1"/>
    <col min="19" max="19" width="10.5703125" hidden="1" customWidth="1"/>
    <col min="20" max="24" width="10.5703125" customWidth="1"/>
  </cols>
  <sheetData>
    <row r="1" spans="2:17" x14ac:dyDescent="0.25">
      <c r="B1" s="4"/>
      <c r="E1" s="3" t="s">
        <v>20</v>
      </c>
      <c r="I1" s="3"/>
      <c r="Q1" s="3"/>
    </row>
    <row r="2" spans="2:17" ht="30" x14ac:dyDescent="0.25">
      <c r="B2" s="1" t="s">
        <v>30</v>
      </c>
    </row>
    <row r="3" spans="2:17" x14ac:dyDescent="0.25">
      <c r="B3" s="2"/>
    </row>
    <row r="4" spans="2:17" x14ac:dyDescent="0.25">
      <c r="B4" s="2"/>
    </row>
    <row r="5" spans="2:17" x14ac:dyDescent="0.25">
      <c r="B5" s="2"/>
    </row>
    <row r="6" spans="2:17" x14ac:dyDescent="0.25">
      <c r="B6" s="2"/>
    </row>
    <row r="7" spans="2:17" x14ac:dyDescent="0.25">
      <c r="B7" s="2"/>
    </row>
    <row r="10" spans="2:17" ht="15" customHeight="1" x14ac:dyDescent="0.2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2:17" x14ac:dyDescent="0.25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2:17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2:17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2:17" x14ac:dyDescent="0.2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9" spans="2:5" x14ac:dyDescent="0.25">
      <c r="E19" t="s">
        <v>31</v>
      </c>
    </row>
    <row r="20" spans="2:5" x14ac:dyDescent="0.25">
      <c r="B20" s="3"/>
    </row>
    <row r="118" spans="2:2" x14ac:dyDescent="0.25">
      <c r="B118" t="s">
        <v>32</v>
      </c>
    </row>
  </sheetData>
  <hyperlinks>
    <hyperlink ref="E1" r:id="rId1" xr:uid="{4E8C5967-9B66-4EE4-A080-7B9818BAA935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I-45 Crash Analysis</vt:lpstr>
      <vt:lpstr>Supporting Information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Mallori Fitzpatrick</dc:creator>
  <cp:keywords/>
  <dc:description/>
  <cp:lastModifiedBy>Jignesh Thakkar</cp:lastModifiedBy>
  <cp:revision/>
  <dcterms:created xsi:type="dcterms:W3CDTF">2021-01-12T14:30:33Z</dcterms:created>
  <dcterms:modified xsi:type="dcterms:W3CDTF">2024-02-14T07:48:45Z</dcterms:modified>
  <cp:category/>
  <cp:contentStatus/>
</cp:coreProperties>
</file>